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7.xml" ContentType="application/vnd.openxmlformats-officedocument.drawing+xml"/>
  <Override PartName="/xl/activeX/activeX2.xml" ContentType="application/vnd.ms-office.activeX+xml"/>
  <Override PartName="/xl/activeX/activeX2.bin" ContentType="application/vnd.ms-office.activeX"/>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https://greaterlondonauthority-my.sharepoint.com/personal/lindsay_mitchell_london_gov_uk/Documents/London Elects 2024/"/>
    </mc:Choice>
  </mc:AlternateContent>
  <xr:revisionPtr revIDLastSave="0" documentId="8_{4108F39A-BAD9-4587-B0B9-0B5C0E905B37}" xr6:coauthVersionLast="47" xr6:coauthVersionMax="47" xr10:uidLastSave="{00000000-0000-0000-0000-000000000000}"/>
  <bookViews>
    <workbookView xWindow="-98" yWindow="-98" windowWidth="28996" windowHeight="15796" tabRatio="605" firstSheet="2" activeTab="3" xr2:uid="{00000000-000D-0000-FFFF-FFFF00000000}"/>
  </bookViews>
  <sheets>
    <sheet name="Cover" sheetId="11" state="hidden" r:id="rId1"/>
    <sheet name="Introduction" sheetId="17" r:id="rId2"/>
    <sheet name="Screenshots" sheetId="18" r:id="rId3"/>
    <sheet name="Statistics" sheetId="8" r:id="rId4"/>
    <sheet name="Conformance Statement" sheetId="20" state="hidden" r:id="rId5"/>
    <sheet name="Success Criteria" sheetId="9" r:id="rId6"/>
    <sheet name="Colour Contrast Analysis" sheetId="6" r:id="rId7"/>
    <sheet name="Non-text Contrast" sheetId="12" r:id="rId8"/>
    <sheet name="Changelog" sheetId="14" state="hidden" r:id="rId9"/>
    <sheet name="Default Comments" sheetId="19" state="hidden" r:id="rId10"/>
    <sheet name="Comboboxes" sheetId="13" state="hidden" r:id="rId11"/>
    <sheet name="Data Table" sheetId="10" state="hidden" r:id="rId12"/>
  </sheets>
  <externalReferences>
    <externalReference r:id="rId13"/>
  </externalReferences>
  <definedNames>
    <definedName name="Action">[1]Comboboxes!$A$1:$A$2</definedName>
    <definedName name="Action2">#REF!</definedName>
    <definedName name="Assess_type">Statistics!$AH$14:$AI$21</definedName>
    <definedName name="Level" localSheetId="4">#REF!</definedName>
    <definedName name="Level">Comboboxes!$A$2:$A$3</definedName>
    <definedName name="Level_AAA" localSheetId="4">#REF!</definedName>
    <definedName name="Level_AAA">Comboboxes!$A$2:$A$3</definedName>
    <definedName name="Page_1">#REF!</definedName>
    <definedName name="Page_10">#REF!</definedName>
    <definedName name="Page_11">#REF!</definedName>
    <definedName name="Page_12">#REF!</definedName>
    <definedName name="Page_13">#REF!</definedName>
    <definedName name="Page_14">#REF!</definedName>
    <definedName name="Page_15">#REF!</definedName>
    <definedName name="Page_16">#REF!</definedName>
    <definedName name="Page_17">#REF!</definedName>
    <definedName name="Page_18">#REF!</definedName>
    <definedName name="Page_19">#REF!</definedName>
    <definedName name="Page_2">#REF!</definedName>
    <definedName name="Page_20">#REF!</definedName>
    <definedName name="Page_21">#REF!</definedName>
    <definedName name="Page_22">#REF!</definedName>
    <definedName name="Page_23">#REF!</definedName>
    <definedName name="Page_24">#REF!</definedName>
    <definedName name="Page_25">#REF!</definedName>
    <definedName name="Page_26">#REF!</definedName>
    <definedName name="Page_27">#REF!</definedName>
    <definedName name="Page_28">#REF!</definedName>
    <definedName name="Page_29">#REF!</definedName>
    <definedName name="Page_3">#REF!</definedName>
    <definedName name="Page_30">#REF!</definedName>
    <definedName name="Page_31">#REF!</definedName>
    <definedName name="Page_32">#REF!</definedName>
    <definedName name="Page_33">#REF!</definedName>
    <definedName name="Page_34">#REF!</definedName>
    <definedName name="Page_35">#REF!</definedName>
    <definedName name="Page_36">#REF!</definedName>
    <definedName name="Page_37">#REF!</definedName>
    <definedName name="Page_38">#REF!</definedName>
    <definedName name="Page_39">#REF!</definedName>
    <definedName name="Page_4">#REF!</definedName>
    <definedName name="Page_40">#REF!</definedName>
    <definedName name="Page_41">#REF!</definedName>
    <definedName name="Page_42">#REF!</definedName>
    <definedName name="Page_43">#REF!</definedName>
    <definedName name="Page_44">#REF!</definedName>
    <definedName name="Page_45">#REF!</definedName>
    <definedName name="Page_46">#REF!</definedName>
    <definedName name="Page_47">#REF!</definedName>
    <definedName name="Page_48">#REF!</definedName>
    <definedName name="Page_49">#REF!</definedName>
    <definedName name="Page_5">#REF!</definedName>
    <definedName name="Page_50">#REF!</definedName>
    <definedName name="Page_6">#REF!</definedName>
    <definedName name="Page_7">#REF!</definedName>
    <definedName name="Page_8">#REF!</definedName>
    <definedName name="Page_9">#REF!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R98" i="9" l="1"/>
  <c r="R97" i="9"/>
  <c r="S88" i="9" l="1"/>
  <c r="T88" i="9"/>
  <c r="U88" i="9"/>
  <c r="V88" i="9"/>
  <c r="W88" i="9"/>
  <c r="X88" i="9"/>
  <c r="Y88" i="9"/>
  <c r="Z88" i="9"/>
  <c r="AA88" i="9"/>
  <c r="AB88" i="9"/>
  <c r="AC88" i="9"/>
  <c r="AD88" i="9"/>
  <c r="AE88" i="9"/>
  <c r="AF88" i="9"/>
  <c r="AG88" i="9"/>
  <c r="AH88" i="9"/>
  <c r="AI88" i="9"/>
  <c r="AJ88" i="9"/>
  <c r="AK88" i="9"/>
  <c r="AL88" i="9"/>
  <c r="AM88" i="9"/>
  <c r="AN88" i="9"/>
  <c r="AO88" i="9"/>
  <c r="AP88" i="9"/>
  <c r="AQ88" i="9"/>
  <c r="AR88" i="9"/>
  <c r="AS88" i="9"/>
  <c r="AT88" i="9"/>
  <c r="AU88" i="9"/>
  <c r="AV88" i="9"/>
  <c r="AW88" i="9"/>
  <c r="AX88" i="9"/>
  <c r="AY88" i="9"/>
  <c r="AZ88" i="9"/>
  <c r="BA88" i="9"/>
  <c r="BB88" i="9"/>
  <c r="BC88" i="9"/>
  <c r="BD88" i="9"/>
  <c r="BE88" i="9"/>
  <c r="BF88" i="9"/>
  <c r="BG88" i="9"/>
  <c r="BH88" i="9"/>
  <c r="BI88" i="9"/>
  <c r="BJ88" i="9"/>
  <c r="BK88" i="9"/>
  <c r="BL88" i="9"/>
  <c r="BM88" i="9"/>
  <c r="BN88" i="9"/>
  <c r="BO88" i="9"/>
  <c r="BP88" i="9"/>
  <c r="BQ88" i="9"/>
  <c r="BR88" i="9"/>
  <c r="BS88" i="9"/>
  <c r="BT88" i="9"/>
  <c r="BU88" i="9"/>
  <c r="BV88" i="9"/>
  <c r="BW88" i="9"/>
  <c r="BX88" i="9"/>
  <c r="BY88" i="9"/>
  <c r="BZ88" i="9"/>
  <c r="CA88" i="9"/>
  <c r="CB88" i="9"/>
  <c r="CC88" i="9"/>
  <c r="CD88" i="9"/>
  <c r="CE88" i="9"/>
  <c r="CF88" i="9"/>
  <c r="CG88" i="9"/>
  <c r="CH88" i="9"/>
  <c r="CI88" i="9"/>
  <c r="CJ88" i="9"/>
  <c r="CK88" i="9"/>
  <c r="CL88" i="9"/>
  <c r="CM88" i="9"/>
  <c r="CN88" i="9"/>
  <c r="CO88" i="9"/>
  <c r="CP88" i="9"/>
  <c r="CQ88" i="9"/>
  <c r="CR88" i="9"/>
  <c r="CS88" i="9"/>
  <c r="CT88" i="9"/>
  <c r="CU88" i="9"/>
  <c r="CV88" i="9"/>
  <c r="CW88" i="9"/>
  <c r="CX88" i="9"/>
  <c r="CY88" i="9"/>
  <c r="CZ88" i="9"/>
  <c r="DA88" i="9"/>
  <c r="DB88" i="9"/>
  <c r="DC88" i="9"/>
  <c r="DD88" i="9"/>
  <c r="DE88" i="9"/>
  <c r="DF88" i="9"/>
  <c r="DG88" i="9"/>
  <c r="DH88" i="9"/>
  <c r="DI88" i="9"/>
  <c r="DJ88" i="9"/>
  <c r="DK88" i="9"/>
  <c r="DL88" i="9"/>
  <c r="DM88" i="9"/>
  <c r="DN88" i="9"/>
  <c r="DO88" i="9"/>
  <c r="DP88" i="9"/>
  <c r="DQ88" i="9"/>
  <c r="DR88" i="9"/>
  <c r="DS88" i="9"/>
  <c r="DT88" i="9"/>
  <c r="DU88" i="9"/>
  <c r="DV88" i="9"/>
  <c r="DW88" i="9"/>
  <c r="DX88" i="9"/>
  <c r="DY88" i="9"/>
  <c r="DZ88" i="9"/>
  <c r="EA88" i="9"/>
  <c r="EB88" i="9"/>
  <c r="EC88" i="9"/>
  <c r="ED88" i="9"/>
  <c r="EE88" i="9"/>
  <c r="EF88" i="9"/>
  <c r="EG88" i="9"/>
  <c r="EH88" i="9"/>
  <c r="EI88" i="9"/>
  <c r="EJ88" i="9"/>
  <c r="EK88" i="9"/>
  <c r="EL88" i="9"/>
  <c r="EM88" i="9"/>
  <c r="EN88" i="9"/>
  <c r="EO88" i="9"/>
  <c r="EP88" i="9"/>
  <c r="EQ88" i="9"/>
  <c r="ER88" i="9"/>
  <c r="ES88" i="9"/>
  <c r="ET88" i="9"/>
  <c r="EU88" i="9"/>
  <c r="EV88" i="9"/>
  <c r="EW88" i="9"/>
  <c r="EX88" i="9"/>
  <c r="A60" i="19"/>
  <c r="C59" i="19"/>
  <c r="D59" i="19"/>
  <c r="A59" i="19"/>
  <c r="B59" i="19"/>
  <c r="A54" i="19"/>
  <c r="A51" i="19"/>
  <c r="D53" i="19"/>
  <c r="C53" i="19"/>
  <c r="D52" i="19"/>
  <c r="C52" i="19"/>
  <c r="A52" i="19"/>
  <c r="A53" i="19"/>
  <c r="B53" i="19"/>
  <c r="B52" i="19"/>
  <c r="C51" i="19"/>
  <c r="D51" i="19"/>
  <c r="B51" i="19"/>
  <c r="A28" i="19"/>
  <c r="C28" i="19"/>
  <c r="D28" i="19"/>
  <c r="B28" i="19"/>
  <c r="A29" i="19"/>
  <c r="C31" i="19"/>
  <c r="D31" i="19"/>
  <c r="B31" i="19"/>
  <c r="A17" i="8" l="1"/>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 i="8"/>
  <c r="A15" i="8"/>
  <c r="AA4" i="6"/>
  <c r="AB4" i="6"/>
  <c r="AC4" i="6"/>
  <c r="AD4" i="6"/>
  <c r="AE4" i="6"/>
  <c r="J88" i="9" s="1"/>
  <c r="AF4" i="6"/>
  <c r="AG4" i="6"/>
  <c r="L88" i="9" s="1"/>
  <c r="AH4" i="6"/>
  <c r="AI4" i="6"/>
  <c r="N88" i="9" s="1"/>
  <c r="AJ4" i="6"/>
  <c r="AK4" i="6"/>
  <c r="AL4" i="6"/>
  <c r="AM4" i="6"/>
  <c r="AN4" i="6"/>
  <c r="AO4" i="6"/>
  <c r="AP4" i="6"/>
  <c r="AQ4" i="6"/>
  <c r="AR4" i="6"/>
  <c r="AS4" i="6"/>
  <c r="AT4" i="6"/>
  <c r="AU4" i="6"/>
  <c r="AV4" i="6"/>
  <c r="AW4" i="6"/>
  <c r="AX4" i="6"/>
  <c r="AY4" i="6"/>
  <c r="AZ4" i="6"/>
  <c r="BA4" i="6"/>
  <c r="BB4" i="6"/>
  <c r="BC4" i="6"/>
  <c r="BD4" i="6"/>
  <c r="BE4" i="6"/>
  <c r="BF4" i="6"/>
  <c r="BG4" i="6"/>
  <c r="BH4" i="6"/>
  <c r="BI4" i="6"/>
  <c r="BJ4" i="6"/>
  <c r="BK4" i="6"/>
  <c r="BL4" i="6"/>
  <c r="BM4" i="6"/>
  <c r="BN4" i="6"/>
  <c r="BO4" i="6"/>
  <c r="BP4" i="6"/>
  <c r="BQ4" i="6"/>
  <c r="BR4" i="6"/>
  <c r="BS4" i="6"/>
  <c r="BT4" i="6"/>
  <c r="BU4" i="6"/>
  <c r="BV4" i="6"/>
  <c r="BW4" i="6"/>
  <c r="BX4" i="6"/>
  <c r="BY4" i="6"/>
  <c r="BZ4" i="6"/>
  <c r="CA4" i="6"/>
  <c r="CB4" i="6"/>
  <c r="CC4" i="6"/>
  <c r="CD4" i="6"/>
  <c r="CE4" i="6"/>
  <c r="CF4" i="6"/>
  <c r="CG4" i="6"/>
  <c r="CH4" i="6"/>
  <c r="CI4" i="6"/>
  <c r="CJ4" i="6"/>
  <c r="CK4" i="6"/>
  <c r="CL4" i="6"/>
  <c r="CM4" i="6"/>
  <c r="CN4" i="6"/>
  <c r="CO4" i="6"/>
  <c r="CP4" i="6"/>
  <c r="CQ4" i="6"/>
  <c r="CR4" i="6"/>
  <c r="CS4" i="6"/>
  <c r="CT4" i="6"/>
  <c r="CU4" i="6"/>
  <c r="CV4" i="6"/>
  <c r="CW4" i="6"/>
  <c r="CX4" i="6"/>
  <c r="CY4" i="6"/>
  <c r="CZ4" i="6"/>
  <c r="DA4" i="6"/>
  <c r="DB4" i="6"/>
  <c r="DC4" i="6"/>
  <c r="DD4" i="6"/>
  <c r="DE4" i="6"/>
  <c r="DF4" i="6"/>
  <c r="DG4" i="6"/>
  <c r="DH4" i="6"/>
  <c r="DI4" i="6"/>
  <c r="DJ4" i="6"/>
  <c r="DK4" i="6"/>
  <c r="DL4" i="6"/>
  <c r="DM4" i="6"/>
  <c r="DN4" i="6"/>
  <c r="DO4" i="6"/>
  <c r="DP4" i="6"/>
  <c r="DQ4" i="6"/>
  <c r="DR4" i="6"/>
  <c r="DS4" i="6"/>
  <c r="DT4" i="6"/>
  <c r="DU4" i="6"/>
  <c r="DV4" i="6"/>
  <c r="DW4" i="6"/>
  <c r="DX4" i="6"/>
  <c r="DY4" i="6"/>
  <c r="DZ4" i="6"/>
  <c r="EA4" i="6"/>
  <c r="EB4" i="6"/>
  <c r="EC4" i="6"/>
  <c r="ED4" i="6"/>
  <c r="EE4" i="6"/>
  <c r="EF4" i="6"/>
  <c r="EG4" i="6"/>
  <c r="EH4" i="6"/>
  <c r="EI4" i="6"/>
  <c r="EJ4" i="6"/>
  <c r="EK4" i="6"/>
  <c r="EL4" i="6"/>
  <c r="EM4" i="6"/>
  <c r="EN4" i="6"/>
  <c r="EO4" i="6"/>
  <c r="EP4" i="6"/>
  <c r="EQ4" i="6"/>
  <c r="ER4" i="6"/>
  <c r="ES4" i="6"/>
  <c r="ET4" i="6"/>
  <c r="EU4" i="6"/>
  <c r="EV4" i="6"/>
  <c r="EW4" i="6"/>
  <c r="EX4" i="6"/>
  <c r="EY4" i="6"/>
  <c r="EZ4" i="6"/>
  <c r="FA4" i="6"/>
  <c r="FB4" i="6"/>
  <c r="FC4" i="6"/>
  <c r="FD4" i="6"/>
  <c r="FE4" i="6"/>
  <c r="FF4" i="6"/>
  <c r="FG4" i="6"/>
  <c r="FH4" i="6"/>
  <c r="FI4" i="6"/>
  <c r="FJ4" i="6"/>
  <c r="FK4" i="6"/>
  <c r="FL4" i="6"/>
  <c r="FM4" i="6"/>
  <c r="FN4" i="6"/>
  <c r="FO4" i="6"/>
  <c r="FP4" i="6"/>
  <c r="FQ4" i="6"/>
  <c r="FR4" i="6"/>
  <c r="FS4" i="6"/>
  <c r="Z4" i="6"/>
  <c r="E88" i="9" s="1"/>
  <c r="F5" i="6"/>
  <c r="G5" i="6"/>
  <c r="H5" i="6" s="1"/>
  <c r="I5" i="6"/>
  <c r="J5" i="6" s="1"/>
  <c r="K5" i="6"/>
  <c r="L5" i="6" s="1"/>
  <c r="N5" i="6"/>
  <c r="O5" i="6"/>
  <c r="P5" i="6" s="1"/>
  <c r="Q5" i="6"/>
  <c r="R5" i="6" s="1"/>
  <c r="S5" i="6"/>
  <c r="T5" i="6" s="1"/>
  <c r="F6" i="6"/>
  <c r="G6" i="6"/>
  <c r="H6" i="6" s="1"/>
  <c r="I6" i="6"/>
  <c r="J6" i="6" s="1"/>
  <c r="K6" i="6"/>
  <c r="L6" i="6" s="1"/>
  <c r="N6" i="6"/>
  <c r="O6" i="6"/>
  <c r="P6" i="6" s="1"/>
  <c r="Q6" i="6"/>
  <c r="R6" i="6" s="1"/>
  <c r="S6" i="6"/>
  <c r="T6" i="6" s="1"/>
  <c r="F7" i="6"/>
  <c r="G7" i="6"/>
  <c r="H7" i="6" s="1"/>
  <c r="I7" i="6"/>
  <c r="J7" i="6" s="1"/>
  <c r="K7" i="6"/>
  <c r="L7" i="6" s="1"/>
  <c r="N7" i="6"/>
  <c r="O7" i="6"/>
  <c r="P7" i="6" s="1"/>
  <c r="Q7" i="6"/>
  <c r="R7" i="6" s="1"/>
  <c r="S7" i="6"/>
  <c r="T7" i="6" s="1"/>
  <c r="F8" i="6"/>
  <c r="G8" i="6"/>
  <c r="H8" i="6" s="1"/>
  <c r="I8" i="6"/>
  <c r="J8" i="6" s="1"/>
  <c r="K8" i="6"/>
  <c r="L8" i="6" s="1"/>
  <c r="N8" i="6"/>
  <c r="O8" i="6"/>
  <c r="P8" i="6" s="1"/>
  <c r="Q8" i="6"/>
  <c r="R8" i="6" s="1"/>
  <c r="S8" i="6"/>
  <c r="T8" i="6" s="1"/>
  <c r="F9" i="6"/>
  <c r="G9" i="6"/>
  <c r="H9" i="6" s="1"/>
  <c r="I9" i="6"/>
  <c r="J9" i="6" s="1"/>
  <c r="K9" i="6"/>
  <c r="L9" i="6" s="1"/>
  <c r="N9" i="6"/>
  <c r="O9" i="6"/>
  <c r="P9" i="6" s="1"/>
  <c r="Q9" i="6"/>
  <c r="R9" i="6" s="1"/>
  <c r="S9" i="6"/>
  <c r="T9" i="6" s="1"/>
  <c r="G89" i="9" l="1"/>
  <c r="G88" i="9"/>
  <c r="F89" i="9"/>
  <c r="F88" i="9"/>
  <c r="K89" i="9"/>
  <c r="K88" i="9"/>
  <c r="M89" i="9"/>
  <c r="M88" i="9"/>
  <c r="I89" i="9"/>
  <c r="I88" i="9"/>
  <c r="O89" i="9"/>
  <c r="O88" i="9"/>
  <c r="P88" i="9"/>
  <c r="P89" i="9"/>
  <c r="H88" i="9"/>
  <c r="H89" i="9"/>
  <c r="R89" i="9"/>
  <c r="R88" i="9"/>
  <c r="Q89" i="9"/>
  <c r="Q88" i="9"/>
  <c r="M9" i="6"/>
  <c r="M8" i="6"/>
  <c r="U9" i="6"/>
  <c r="V9" i="6" s="1"/>
  <c r="M6" i="6"/>
  <c r="M7" i="6"/>
  <c r="U6" i="6"/>
  <c r="U7" i="6"/>
  <c r="U8" i="6"/>
  <c r="U5" i="6"/>
  <c r="M5" i="6"/>
  <c r="A22" i="20"/>
  <c r="A13" i="20"/>
  <c r="A7" i="20"/>
  <c r="A4" i="20"/>
  <c r="V8" i="6" l="1"/>
  <c r="V5" i="6"/>
  <c r="V7" i="6"/>
  <c r="V6" i="6"/>
  <c r="J89" i="9"/>
  <c r="L89" i="9"/>
  <c r="N89" i="9"/>
  <c r="S89" i="9"/>
  <c r="T89" i="9"/>
  <c r="U89" i="9"/>
  <c r="V89" i="9"/>
  <c r="W89" i="9"/>
  <c r="X89" i="9"/>
  <c r="Y89" i="9"/>
  <c r="Z89" i="9"/>
  <c r="AA89" i="9"/>
  <c r="AB89" i="9"/>
  <c r="AC89" i="9"/>
  <c r="AD89" i="9"/>
  <c r="AE89" i="9"/>
  <c r="AF89" i="9"/>
  <c r="AG89" i="9"/>
  <c r="AH89" i="9"/>
  <c r="AI89" i="9"/>
  <c r="AJ89" i="9"/>
  <c r="AK89" i="9"/>
  <c r="AL89" i="9"/>
  <c r="AM89" i="9"/>
  <c r="AN89" i="9"/>
  <c r="AO89" i="9"/>
  <c r="AP89" i="9"/>
  <c r="AQ89" i="9"/>
  <c r="AR89" i="9"/>
  <c r="AS89" i="9"/>
  <c r="AT89" i="9"/>
  <c r="AU89" i="9"/>
  <c r="AV89" i="9"/>
  <c r="AW89" i="9"/>
  <c r="AX89" i="9"/>
  <c r="AY89" i="9"/>
  <c r="AZ89" i="9"/>
  <c r="BA89" i="9"/>
  <c r="BB89" i="9"/>
  <c r="BC89" i="9"/>
  <c r="BD89" i="9"/>
  <c r="BE89" i="9"/>
  <c r="BF89" i="9"/>
  <c r="BG89" i="9"/>
  <c r="BH89" i="9"/>
  <c r="BI89" i="9"/>
  <c r="BJ89" i="9"/>
  <c r="BK89" i="9"/>
  <c r="BL89" i="9"/>
  <c r="BM89" i="9"/>
  <c r="BN89" i="9"/>
  <c r="BO89" i="9"/>
  <c r="BP89" i="9"/>
  <c r="BQ89" i="9"/>
  <c r="BR89" i="9"/>
  <c r="BS89" i="9"/>
  <c r="BT89" i="9"/>
  <c r="BU89" i="9"/>
  <c r="BV89" i="9"/>
  <c r="BW89" i="9"/>
  <c r="BX89" i="9"/>
  <c r="BY89" i="9"/>
  <c r="BZ89" i="9"/>
  <c r="CA89" i="9"/>
  <c r="CB89" i="9"/>
  <c r="CC89" i="9"/>
  <c r="CD89" i="9"/>
  <c r="CE89" i="9"/>
  <c r="CF89" i="9"/>
  <c r="CG89" i="9"/>
  <c r="CH89" i="9"/>
  <c r="CI89" i="9"/>
  <c r="CJ89" i="9"/>
  <c r="CK89" i="9"/>
  <c r="CL89" i="9"/>
  <c r="CM89" i="9"/>
  <c r="CN89" i="9"/>
  <c r="CO89" i="9"/>
  <c r="CP89" i="9"/>
  <c r="CQ89" i="9"/>
  <c r="CR89" i="9"/>
  <c r="CS89" i="9"/>
  <c r="CT89" i="9"/>
  <c r="CU89" i="9"/>
  <c r="CV89" i="9"/>
  <c r="CW89" i="9"/>
  <c r="CX89" i="9"/>
  <c r="CY89" i="9"/>
  <c r="CZ89" i="9"/>
  <c r="DA89" i="9"/>
  <c r="DB89" i="9"/>
  <c r="DC89" i="9"/>
  <c r="DD89" i="9"/>
  <c r="DE89" i="9"/>
  <c r="DF89" i="9"/>
  <c r="DG89" i="9"/>
  <c r="DH89" i="9"/>
  <c r="DI89" i="9"/>
  <c r="DJ89" i="9"/>
  <c r="DK89" i="9"/>
  <c r="DL89" i="9"/>
  <c r="DM89" i="9"/>
  <c r="DN89" i="9"/>
  <c r="DO89" i="9"/>
  <c r="DP89" i="9"/>
  <c r="DQ89" i="9"/>
  <c r="DR89" i="9"/>
  <c r="DS89" i="9"/>
  <c r="DT89" i="9"/>
  <c r="DU89" i="9"/>
  <c r="DV89" i="9"/>
  <c r="DW89" i="9"/>
  <c r="DX89" i="9"/>
  <c r="DY89" i="9"/>
  <c r="DZ89" i="9"/>
  <c r="EA89" i="9"/>
  <c r="EB89" i="9"/>
  <c r="EC89" i="9"/>
  <c r="ED89" i="9"/>
  <c r="EE89" i="9"/>
  <c r="EF89" i="9"/>
  <c r="EG89" i="9"/>
  <c r="EH89" i="9"/>
  <c r="EI89" i="9"/>
  <c r="EJ89" i="9"/>
  <c r="EK89" i="9"/>
  <c r="EL89" i="9"/>
  <c r="EM89" i="9"/>
  <c r="EN89" i="9"/>
  <c r="EO89" i="9"/>
  <c r="EP89" i="9"/>
  <c r="EQ89" i="9"/>
  <c r="ER89" i="9"/>
  <c r="ES89" i="9"/>
  <c r="ET89" i="9"/>
  <c r="EU89" i="9"/>
  <c r="EV89" i="9"/>
  <c r="EW89" i="9"/>
  <c r="EX89" i="9"/>
  <c r="E89" i="9" l="1"/>
  <c r="X8" i="6"/>
  <c r="X9" i="6"/>
  <c r="X6" i="6"/>
  <c r="X7" i="6"/>
  <c r="D60" i="19" l="1"/>
  <c r="C60" i="19"/>
  <c r="B60" i="19"/>
  <c r="D58" i="19"/>
  <c r="C58" i="19"/>
  <c r="B58" i="19"/>
  <c r="D57" i="19"/>
  <c r="C57" i="19"/>
  <c r="B57" i="19"/>
  <c r="D56" i="19"/>
  <c r="C56" i="19"/>
  <c r="B56" i="19"/>
  <c r="D55" i="19"/>
  <c r="C55" i="19"/>
  <c r="B55" i="19"/>
  <c r="D54" i="19"/>
  <c r="C54" i="19"/>
  <c r="B54" i="19"/>
  <c r="D50" i="19"/>
  <c r="C50" i="19"/>
  <c r="B50" i="19"/>
  <c r="D49" i="19"/>
  <c r="C49" i="19"/>
  <c r="B49" i="19"/>
  <c r="D48" i="19"/>
  <c r="C48" i="19"/>
  <c r="B48" i="19"/>
  <c r="D47" i="19"/>
  <c r="C47" i="19"/>
  <c r="B47" i="19"/>
  <c r="D46" i="19"/>
  <c r="C46" i="19"/>
  <c r="B46" i="19"/>
  <c r="D45" i="19"/>
  <c r="C45" i="19"/>
  <c r="B45" i="19"/>
  <c r="D44" i="19"/>
  <c r="C44" i="19"/>
  <c r="B44" i="19"/>
  <c r="D43" i="19"/>
  <c r="C43" i="19"/>
  <c r="B43" i="19"/>
  <c r="D42" i="19"/>
  <c r="C42" i="19"/>
  <c r="B42" i="19"/>
  <c r="D41" i="19"/>
  <c r="C41" i="19"/>
  <c r="B41" i="19"/>
  <c r="D40" i="19"/>
  <c r="C40" i="19"/>
  <c r="B40" i="19"/>
  <c r="D39" i="19"/>
  <c r="C39" i="19"/>
  <c r="B39" i="19"/>
  <c r="D38" i="19"/>
  <c r="C38" i="19"/>
  <c r="B38" i="19"/>
  <c r="C37" i="19"/>
  <c r="B37" i="19"/>
  <c r="D34" i="19"/>
  <c r="C34" i="19"/>
  <c r="B34" i="19"/>
  <c r="D33" i="19"/>
  <c r="C33" i="19"/>
  <c r="B33" i="19"/>
  <c r="D32" i="19"/>
  <c r="C32" i="19"/>
  <c r="B32" i="19"/>
  <c r="D30" i="19"/>
  <c r="C30" i="19"/>
  <c r="B30" i="19"/>
  <c r="D29" i="19"/>
  <c r="C29" i="19"/>
  <c r="B29" i="19"/>
  <c r="D27" i="19"/>
  <c r="C27" i="19"/>
  <c r="B27" i="19"/>
  <c r="D26" i="19"/>
  <c r="C26" i="19"/>
  <c r="B26" i="19"/>
  <c r="D25" i="19"/>
  <c r="C25" i="19"/>
  <c r="B25" i="19"/>
  <c r="D24" i="19"/>
  <c r="C24" i="19"/>
  <c r="B24" i="19"/>
  <c r="D23" i="19"/>
  <c r="C23" i="19"/>
  <c r="B23" i="19"/>
  <c r="D22" i="19"/>
  <c r="C22" i="19"/>
  <c r="B22" i="19"/>
  <c r="D21" i="19"/>
  <c r="C21" i="19"/>
  <c r="B21" i="19"/>
  <c r="D20" i="19"/>
  <c r="C20" i="19"/>
  <c r="B20" i="19"/>
  <c r="D19" i="19"/>
  <c r="C19" i="19"/>
  <c r="B19" i="19"/>
  <c r="D18" i="19"/>
  <c r="C18" i="19"/>
  <c r="B18" i="19"/>
  <c r="D17" i="19"/>
  <c r="C17" i="19"/>
  <c r="B17" i="19"/>
  <c r="D16" i="19"/>
  <c r="C16" i="19"/>
  <c r="B16" i="19"/>
  <c r="D15" i="19"/>
  <c r="C15" i="19"/>
  <c r="B15" i="19"/>
  <c r="D14" i="19"/>
  <c r="C14" i="19"/>
  <c r="B14" i="19"/>
  <c r="D13" i="19"/>
  <c r="C13" i="19"/>
  <c r="B13" i="19"/>
  <c r="D12" i="19"/>
  <c r="C12" i="19"/>
  <c r="B12" i="19"/>
  <c r="D11" i="19"/>
  <c r="C11" i="19"/>
  <c r="B11" i="19"/>
  <c r="D10" i="19"/>
  <c r="C10" i="19"/>
  <c r="B10" i="19"/>
  <c r="D9" i="19"/>
  <c r="C9" i="19"/>
  <c r="B9" i="19"/>
  <c r="D8" i="19"/>
  <c r="C8" i="19"/>
  <c r="B8" i="19"/>
  <c r="D7" i="19"/>
  <c r="C7" i="19"/>
  <c r="B7" i="19"/>
  <c r="D6" i="19"/>
  <c r="C6" i="19"/>
  <c r="B6" i="19"/>
  <c r="D5" i="19"/>
  <c r="C5" i="19"/>
  <c r="B5" i="19"/>
  <c r="D4" i="19"/>
  <c r="C4" i="19"/>
  <c r="B4" i="19"/>
  <c r="D3" i="19"/>
  <c r="C3" i="19"/>
  <c r="B3" i="19"/>
  <c r="C2" i="19"/>
  <c r="B2" i="19"/>
  <c r="EX4" i="9"/>
  <c r="EW4" i="9"/>
  <c r="EV4" i="9"/>
  <c r="EU4" i="9"/>
  <c r="ET4" i="9"/>
  <c r="ES4" i="9"/>
  <c r="ER4" i="9"/>
  <c r="EQ4" i="9"/>
  <c r="EP4" i="9"/>
  <c r="EO4" i="9"/>
  <c r="EN4" i="9"/>
  <c r="EM4" i="9"/>
  <c r="EL4" i="9"/>
  <c r="EK4" i="9"/>
  <c r="EJ4" i="9"/>
  <c r="EI4" i="9"/>
  <c r="EH4" i="9"/>
  <c r="EG4" i="9"/>
  <c r="EF4" i="9"/>
  <c r="EE4" i="9"/>
  <c r="ED4" i="9"/>
  <c r="EC4" i="9"/>
  <c r="EB4" i="9"/>
  <c r="EA4" i="9"/>
  <c r="DZ4" i="9"/>
  <c r="DY4" i="9"/>
  <c r="DX4" i="9"/>
  <c r="DW4" i="9"/>
  <c r="DV4" i="9"/>
  <c r="DU4" i="9"/>
  <c r="DT4" i="9"/>
  <c r="DS4" i="9"/>
  <c r="DR4" i="9"/>
  <c r="DQ4" i="9"/>
  <c r="DP4" i="9"/>
  <c r="DO4" i="9"/>
  <c r="DN4" i="9"/>
  <c r="DM4" i="9"/>
  <c r="DL4" i="9"/>
  <c r="DK4" i="9"/>
  <c r="DJ4" i="9"/>
  <c r="DI4" i="9"/>
  <c r="DH4" i="9"/>
  <c r="DG4" i="9"/>
  <c r="DF4" i="9"/>
  <c r="DE4" i="9"/>
  <c r="DD4" i="9"/>
  <c r="DC4" i="9"/>
  <c r="DB4" i="9"/>
  <c r="DA4" i="9"/>
  <c r="CZ4" i="9"/>
  <c r="CY4" i="9"/>
  <c r="CX4" i="9"/>
  <c r="CW4" i="9"/>
  <c r="CV4" i="9"/>
  <c r="CU4" i="9"/>
  <c r="CT4" i="9"/>
  <c r="CS4" i="9"/>
  <c r="CR4" i="9"/>
  <c r="CQ4" i="9"/>
  <c r="CP4" i="9"/>
  <c r="CO4" i="9"/>
  <c r="CN4" i="9"/>
  <c r="CM4" i="9"/>
  <c r="CL4" i="9"/>
  <c r="CK4" i="9"/>
  <c r="CJ4" i="9"/>
  <c r="CI4" i="9"/>
  <c r="CH4" i="9"/>
  <c r="CG4" i="9"/>
  <c r="CF4" i="9"/>
  <c r="CE4" i="9"/>
  <c r="CD4" i="9"/>
  <c r="CC4" i="9"/>
  <c r="CB4" i="9"/>
  <c r="CA4" i="9"/>
  <c r="BZ4" i="9"/>
  <c r="BY4" i="9"/>
  <c r="BX4" i="9"/>
  <c r="BW4" i="9"/>
  <c r="BV4" i="9"/>
  <c r="BU4" i="9"/>
  <c r="BT4" i="9"/>
  <c r="BS4" i="9"/>
  <c r="BR4" i="9"/>
  <c r="BQ4" i="9"/>
  <c r="BP4" i="9"/>
  <c r="BO4" i="9"/>
  <c r="BN4" i="9"/>
  <c r="BM4" i="9"/>
  <c r="BL4" i="9"/>
  <c r="BK4" i="9"/>
  <c r="BJ4" i="9"/>
  <c r="BI4" i="9"/>
  <c r="BH4" i="9"/>
  <c r="BG4" i="9"/>
  <c r="BF4" i="9"/>
  <c r="BE4" i="9"/>
  <c r="BD4" i="9"/>
  <c r="BC4" i="9"/>
  <c r="BB4" i="9"/>
  <c r="BA4" i="9"/>
  <c r="AZ4" i="9"/>
  <c r="AY4" i="9"/>
  <c r="AX4" i="9"/>
  <c r="AW4" i="9"/>
  <c r="AV4" i="9"/>
  <c r="AU4" i="9"/>
  <c r="AT4" i="9"/>
  <c r="AS4" i="9"/>
  <c r="AR4" i="9"/>
  <c r="AQ4" i="9"/>
  <c r="AP4" i="9"/>
  <c r="AO4" i="9"/>
  <c r="AN4" i="9"/>
  <c r="AM4" i="9"/>
  <c r="AL4" i="9"/>
  <c r="AK4" i="9"/>
  <c r="AJ4" i="9"/>
  <c r="AI4" i="9"/>
  <c r="AH4" i="9"/>
  <c r="AG4" i="9"/>
  <c r="AF4" i="9"/>
  <c r="AE4" i="9"/>
  <c r="AD4" i="9"/>
  <c r="AC4" i="9"/>
  <c r="AB4" i="9"/>
  <c r="AA4" i="9"/>
  <c r="Z4" i="9"/>
  <c r="Y4" i="9"/>
  <c r="X4" i="9"/>
  <c r="W4" i="9"/>
  <c r="V4" i="9"/>
  <c r="U4" i="9"/>
  <c r="T4" i="9"/>
  <c r="S4" i="9"/>
  <c r="R4" i="9"/>
  <c r="Q4" i="9"/>
  <c r="P4" i="9"/>
  <c r="O4" i="9"/>
  <c r="N4" i="9"/>
  <c r="M4" i="9"/>
  <c r="L4" i="9"/>
  <c r="K4" i="9"/>
  <c r="J4" i="9"/>
  <c r="I4" i="9"/>
  <c r="H4" i="9"/>
  <c r="G4" i="9"/>
  <c r="F4" i="9"/>
  <c r="E4" i="9"/>
  <c r="A16" i="13" l="1"/>
  <c r="A15" i="13"/>
  <c r="Z8" i="12"/>
  <c r="Z9" i="12"/>
  <c r="Z10" i="12"/>
  <c r="BY4" i="12" l="1"/>
  <c r="BC98" i="9" s="1"/>
  <c r="BZ4" i="12"/>
  <c r="BD98" i="9" s="1"/>
  <c r="CA4" i="12"/>
  <c r="BE97" i="9" s="1"/>
  <c r="CB4" i="12"/>
  <c r="BF98" i="9" s="1"/>
  <c r="CC4" i="12"/>
  <c r="BG97" i="9" s="1"/>
  <c r="CD4" i="12"/>
  <c r="BH97" i="9" s="1"/>
  <c r="CE4" i="12"/>
  <c r="BI97" i="9" s="1"/>
  <c r="CF4" i="12"/>
  <c r="BJ98" i="9" s="1"/>
  <c r="CG4" i="12"/>
  <c r="BK97" i="9" s="1"/>
  <c r="CH4" i="12"/>
  <c r="BL97" i="9" s="1"/>
  <c r="CI4" i="12"/>
  <c r="BM97" i="9" s="1"/>
  <c r="CJ4" i="12"/>
  <c r="BN98" i="9" s="1"/>
  <c r="CK4" i="12"/>
  <c r="BO97" i="9" s="1"/>
  <c r="CL4" i="12"/>
  <c r="BP97" i="9" s="1"/>
  <c r="CM4" i="12"/>
  <c r="BQ97" i="9" s="1"/>
  <c r="CN4" i="12"/>
  <c r="BR98" i="9" s="1"/>
  <c r="CO4" i="12"/>
  <c r="BS97" i="9" s="1"/>
  <c r="CP4" i="12"/>
  <c r="BT98" i="9" s="1"/>
  <c r="CQ4" i="12"/>
  <c r="BU97" i="9" s="1"/>
  <c r="CR4" i="12"/>
  <c r="BV98" i="9" s="1"/>
  <c r="CS4" i="12"/>
  <c r="BW97" i="9" s="1"/>
  <c r="CT4" i="12"/>
  <c r="BX97" i="9" s="1"/>
  <c r="CU4" i="12"/>
  <c r="BY97" i="9" s="1"/>
  <c r="CV4" i="12"/>
  <c r="BZ98" i="9" s="1"/>
  <c r="CW4" i="12"/>
  <c r="CA97" i="9" s="1"/>
  <c r="CX4" i="12"/>
  <c r="CB97" i="9" s="1"/>
  <c r="CY4" i="12"/>
  <c r="CC97" i="9" s="1"/>
  <c r="CZ4" i="12"/>
  <c r="CD98" i="9" s="1"/>
  <c r="DA4" i="12"/>
  <c r="CE97" i="9" s="1"/>
  <c r="DB4" i="12"/>
  <c r="CF97" i="9" s="1"/>
  <c r="DC4" i="12"/>
  <c r="CG97" i="9" s="1"/>
  <c r="DD4" i="12"/>
  <c r="CH98" i="9" s="1"/>
  <c r="DE4" i="12"/>
  <c r="CI97" i="9" s="1"/>
  <c r="DF4" i="12"/>
  <c r="CJ97" i="9" s="1"/>
  <c r="DG4" i="12"/>
  <c r="CK97" i="9" s="1"/>
  <c r="DH4" i="12"/>
  <c r="CL98" i="9" s="1"/>
  <c r="DI4" i="12"/>
  <c r="CM97" i="9" s="1"/>
  <c r="DJ4" i="12"/>
  <c r="CN97" i="9" s="1"/>
  <c r="DK4" i="12"/>
  <c r="CO97" i="9" s="1"/>
  <c r="DL4" i="12"/>
  <c r="CP98" i="9" s="1"/>
  <c r="DM4" i="12"/>
  <c r="CQ98" i="9" s="1"/>
  <c r="DN4" i="12"/>
  <c r="CR98" i="9" s="1"/>
  <c r="DO4" i="12"/>
  <c r="CS97" i="9" s="1"/>
  <c r="DP4" i="12"/>
  <c r="CT98" i="9" s="1"/>
  <c r="DQ4" i="12"/>
  <c r="CU97" i="9" s="1"/>
  <c r="DR4" i="12"/>
  <c r="CV97" i="9" s="1"/>
  <c r="DS4" i="12"/>
  <c r="CW97" i="9" s="1"/>
  <c r="DT4" i="12"/>
  <c r="CX98" i="9" s="1"/>
  <c r="DU4" i="12"/>
  <c r="CY98" i="9" s="1"/>
  <c r="DV4" i="12"/>
  <c r="CZ98" i="9" s="1"/>
  <c r="DW4" i="12"/>
  <c r="DA97" i="9" s="1"/>
  <c r="DX4" i="12"/>
  <c r="DB98" i="9" s="1"/>
  <c r="DY4" i="12"/>
  <c r="DC97" i="9" s="1"/>
  <c r="DZ4" i="12"/>
  <c r="DD97" i="9" s="1"/>
  <c r="EA4" i="12"/>
  <c r="DE97" i="9" s="1"/>
  <c r="EB4" i="12"/>
  <c r="DF98" i="9" s="1"/>
  <c r="EC4" i="12"/>
  <c r="DG97" i="9" s="1"/>
  <c r="ED4" i="12"/>
  <c r="DH97" i="9" s="1"/>
  <c r="EE4" i="12"/>
  <c r="DI97" i="9" s="1"/>
  <c r="EF4" i="12"/>
  <c r="DJ98" i="9" s="1"/>
  <c r="EG4" i="12"/>
  <c r="DK97" i="9" s="1"/>
  <c r="EH4" i="12"/>
  <c r="DL97" i="9" s="1"/>
  <c r="EI4" i="12"/>
  <c r="DM97" i="9" s="1"/>
  <c r="EJ4" i="12"/>
  <c r="DN98" i="9" s="1"/>
  <c r="EK4" i="12"/>
  <c r="DO98" i="9" s="1"/>
  <c r="EL4" i="12"/>
  <c r="DP97" i="9" s="1"/>
  <c r="EM4" i="12"/>
  <c r="DQ97" i="9" s="1"/>
  <c r="EN4" i="12"/>
  <c r="DR98" i="9" s="1"/>
  <c r="EO4" i="12"/>
  <c r="DS97" i="9" s="1"/>
  <c r="EP4" i="12"/>
  <c r="DT97" i="9" s="1"/>
  <c r="EQ4" i="12"/>
  <c r="DU97" i="9" s="1"/>
  <c r="ER4" i="12"/>
  <c r="DV98" i="9" s="1"/>
  <c r="ES4" i="12"/>
  <c r="DW98" i="9" s="1"/>
  <c r="ET4" i="12"/>
  <c r="DX98" i="9" s="1"/>
  <c r="EU4" i="12"/>
  <c r="DY97" i="9" s="1"/>
  <c r="EV4" i="12"/>
  <c r="DZ98" i="9" s="1"/>
  <c r="EW4" i="12"/>
  <c r="EA97" i="9" s="1"/>
  <c r="EX4" i="12"/>
  <c r="EB97" i="9" s="1"/>
  <c r="EY4" i="12"/>
  <c r="EC97" i="9" s="1"/>
  <c r="EZ4" i="12"/>
  <c r="ED98" i="9" s="1"/>
  <c r="FA4" i="12"/>
  <c r="EE98" i="9" s="1"/>
  <c r="FB4" i="12"/>
  <c r="EF98" i="9" s="1"/>
  <c r="FC4" i="12"/>
  <c r="EG97" i="9" s="1"/>
  <c r="FD4" i="12"/>
  <c r="EH98" i="9" s="1"/>
  <c r="FE4" i="12"/>
  <c r="EI97" i="9" s="1"/>
  <c r="FF4" i="12"/>
  <c r="EJ97" i="9" s="1"/>
  <c r="FG4" i="12"/>
  <c r="EK97" i="9" s="1"/>
  <c r="FH4" i="12"/>
  <c r="EL98" i="9" s="1"/>
  <c r="FI4" i="12"/>
  <c r="EM97" i="9" s="1"/>
  <c r="FJ4" i="12"/>
  <c r="EN97" i="9" s="1"/>
  <c r="FK4" i="12"/>
  <c r="EO97" i="9" s="1"/>
  <c r="FL4" i="12"/>
  <c r="EP98" i="9" s="1"/>
  <c r="FM4" i="12"/>
  <c r="EQ97" i="9" s="1"/>
  <c r="FN4" i="12"/>
  <c r="ER98" i="9" s="1"/>
  <c r="FO4" i="12"/>
  <c r="ES97" i="9" s="1"/>
  <c r="FP4" i="12"/>
  <c r="ET98" i="9" s="1"/>
  <c r="FQ4" i="12"/>
  <c r="EU98" i="9" s="1"/>
  <c r="FR4" i="12"/>
  <c r="EV98" i="9" s="1"/>
  <c r="FS4" i="12"/>
  <c r="EW97" i="9" s="1"/>
  <c r="FT4" i="12"/>
  <c r="EX98" i="9" s="1"/>
  <c r="ES98" i="9"/>
  <c r="EM98" i="9"/>
  <c r="EK98" i="9"/>
  <c r="EI98" i="9"/>
  <c r="EG98" i="9"/>
  <c r="EA98" i="9"/>
  <c r="DU98" i="9"/>
  <c r="DT98" i="9"/>
  <c r="DS98" i="9"/>
  <c r="DQ98" i="9"/>
  <c r="DM98" i="9"/>
  <c r="DG98" i="9"/>
  <c r="DE98" i="9"/>
  <c r="DC98" i="9"/>
  <c r="DA98" i="9"/>
  <c r="CW98" i="9"/>
  <c r="CU98" i="9"/>
  <c r="CO98" i="9"/>
  <c r="CN98" i="9"/>
  <c r="CM98" i="9"/>
  <c r="CK98" i="9"/>
  <c r="CI98" i="9"/>
  <c r="CG98" i="9"/>
  <c r="CE98" i="9"/>
  <c r="CB98" i="9"/>
  <c r="CA98" i="9"/>
  <c r="BY98" i="9"/>
  <c r="BW98" i="9"/>
  <c r="BU98" i="9"/>
  <c r="BS98" i="9"/>
  <c r="BQ98" i="9"/>
  <c r="BK98" i="9"/>
  <c r="BI98" i="9"/>
  <c r="BG98" i="9"/>
  <c r="BE98" i="9"/>
  <c r="BE7" i="9" l="1"/>
  <c r="BU7" i="9"/>
  <c r="DQ7" i="9"/>
  <c r="EG7" i="9"/>
  <c r="BC97" i="9"/>
  <c r="DO97" i="9"/>
  <c r="BI7" i="9"/>
  <c r="BY7" i="9"/>
  <c r="DU7" i="9"/>
  <c r="EK7" i="9"/>
  <c r="CQ97" i="9"/>
  <c r="DW97" i="9"/>
  <c r="CY97" i="9"/>
  <c r="EE97" i="9"/>
  <c r="BQ7" i="9"/>
  <c r="CG7" i="9"/>
  <c r="CW7" i="9"/>
  <c r="BS7" i="9"/>
  <c r="CI7" i="9"/>
  <c r="DC7" i="9"/>
  <c r="EA7" i="9"/>
  <c r="CB7" i="9"/>
  <c r="CN7" i="9"/>
  <c r="DT7" i="9"/>
  <c r="BL98" i="9"/>
  <c r="BX98" i="9"/>
  <c r="CJ98" i="9"/>
  <c r="CV98" i="9"/>
  <c r="DH98" i="9"/>
  <c r="DP98" i="9"/>
  <c r="EB98" i="9"/>
  <c r="EN98" i="9"/>
  <c r="EW98" i="9"/>
  <c r="BD97" i="9"/>
  <c r="BT97" i="9"/>
  <c r="CR97" i="9"/>
  <c r="CZ97" i="9"/>
  <c r="DX97" i="9"/>
  <c r="EF97" i="9"/>
  <c r="BH98" i="9"/>
  <c r="BO98" i="9"/>
  <c r="CF98" i="9"/>
  <c r="DD98" i="9"/>
  <c r="DK98" i="9"/>
  <c r="EC98" i="9"/>
  <c r="EJ98" i="9"/>
  <c r="EQ98" i="9"/>
  <c r="ER97" i="9"/>
  <c r="BP98" i="9"/>
  <c r="DL98" i="9"/>
  <c r="EV97" i="9"/>
  <c r="EU97" i="9"/>
  <c r="BM98" i="9"/>
  <c r="CC98" i="9"/>
  <c r="CS98" i="9"/>
  <c r="DI98" i="9"/>
  <c r="DY98" i="9"/>
  <c r="EO98" i="9"/>
  <c r="BF97" i="9"/>
  <c r="BJ97" i="9"/>
  <c r="BN97" i="9"/>
  <c r="BR97" i="9"/>
  <c r="BV97" i="9"/>
  <c r="BZ97" i="9"/>
  <c r="CD97" i="9"/>
  <c r="CH97" i="9"/>
  <c r="CL97" i="9"/>
  <c r="CP97" i="9"/>
  <c r="CT97" i="9"/>
  <c r="CX97" i="9"/>
  <c r="DB97" i="9"/>
  <c r="DF97" i="9"/>
  <c r="DJ97" i="9"/>
  <c r="DN97" i="9"/>
  <c r="DR97" i="9"/>
  <c r="DV97" i="9"/>
  <c r="DZ97" i="9"/>
  <c r="ED97" i="9"/>
  <c r="EH97" i="9"/>
  <c r="EL97" i="9"/>
  <c r="EP97" i="9"/>
  <c r="ET97" i="9"/>
  <c r="EX97" i="9"/>
  <c r="EP7" i="9" l="1"/>
  <c r="DZ7" i="9"/>
  <c r="DJ7" i="9"/>
  <c r="CT7" i="9"/>
  <c r="CD7" i="9"/>
  <c r="BN7" i="9"/>
  <c r="EL7" i="9"/>
  <c r="DV7" i="9"/>
  <c r="DF7" i="9"/>
  <c r="CP7" i="9"/>
  <c r="BZ7" i="9"/>
  <c r="BJ7" i="9"/>
  <c r="CQ7" i="9"/>
  <c r="ET7" i="9"/>
  <c r="CC7" i="9"/>
  <c r="DY7" i="9"/>
  <c r="BM7" i="9"/>
  <c r="EC7" i="9"/>
  <c r="BO7" i="9"/>
  <c r="EH7" i="9"/>
  <c r="DR7" i="9"/>
  <c r="DB7" i="9"/>
  <c r="CL7" i="9"/>
  <c r="BV7" i="9"/>
  <c r="BF7" i="9"/>
  <c r="EI7" i="9"/>
  <c r="CU7" i="9"/>
  <c r="BW7" i="9"/>
  <c r="BK7" i="9"/>
  <c r="CO7" i="9"/>
  <c r="CK7" i="9"/>
  <c r="ES7" i="9"/>
  <c r="DP7" i="9"/>
  <c r="DS7" i="9"/>
  <c r="CE7" i="9"/>
  <c r="BG7" i="9"/>
  <c r="CA7" i="9"/>
  <c r="DM7" i="9"/>
  <c r="DE7" i="9"/>
  <c r="DA7" i="9"/>
  <c r="CY7" i="9"/>
  <c r="BC7" i="9"/>
  <c r="CS7" i="9"/>
  <c r="EU7" i="9"/>
  <c r="EQ7" i="9"/>
  <c r="DW7" i="9"/>
  <c r="DO7" i="9"/>
  <c r="EW7" i="9"/>
  <c r="ED7" i="9"/>
  <c r="DN7" i="9"/>
  <c r="CX7" i="9"/>
  <c r="CH7" i="9"/>
  <c r="BR7" i="9"/>
  <c r="EO7" i="9"/>
  <c r="EE7" i="9"/>
  <c r="DI7" i="9"/>
  <c r="ER7" i="9"/>
  <c r="BH7" i="9"/>
  <c r="CR7" i="9"/>
  <c r="EN7" i="9"/>
  <c r="CV7" i="9"/>
  <c r="EV7" i="9"/>
  <c r="DD7" i="9"/>
  <c r="EF7" i="9"/>
  <c r="BT7" i="9"/>
  <c r="EB7" i="9"/>
  <c r="CJ7" i="9"/>
  <c r="DL7" i="9"/>
  <c r="EJ7" i="9"/>
  <c r="CF7" i="9"/>
  <c r="DX7" i="9"/>
  <c r="BD7" i="9"/>
  <c r="BX7" i="9"/>
  <c r="BP7" i="9"/>
  <c r="CZ7" i="9"/>
  <c r="DH7" i="9"/>
  <c r="BL7" i="9"/>
  <c r="DG7" i="9"/>
  <c r="EM7" i="9"/>
  <c r="DK7" i="9"/>
  <c r="EX7" i="9"/>
  <c r="CM7" i="9"/>
  <c r="AD4" i="12"/>
  <c r="AE4" i="12"/>
  <c r="AF4" i="12"/>
  <c r="AG4" i="12"/>
  <c r="AH4" i="12"/>
  <c r="L97" i="9" s="1"/>
  <c r="AI4" i="12"/>
  <c r="AJ4" i="12"/>
  <c r="AK4" i="12"/>
  <c r="AL4" i="12"/>
  <c r="AM4" i="12"/>
  <c r="AN4" i="12"/>
  <c r="AO4" i="12"/>
  <c r="AP4" i="12"/>
  <c r="T97" i="9" s="1"/>
  <c r="AQ4" i="12"/>
  <c r="AR4" i="12"/>
  <c r="AS4" i="12"/>
  <c r="AT4" i="12"/>
  <c r="X97" i="9" s="1"/>
  <c r="AU4" i="12"/>
  <c r="AV4" i="12"/>
  <c r="AW4" i="12"/>
  <c r="AX4" i="12"/>
  <c r="AB97" i="9" s="1"/>
  <c r="AY4" i="12"/>
  <c r="AZ4" i="12"/>
  <c r="BA4" i="12"/>
  <c r="BB4" i="12"/>
  <c r="AF97" i="9" s="1"/>
  <c r="BC4" i="12"/>
  <c r="BD4" i="12"/>
  <c r="BE4" i="12"/>
  <c r="BF4" i="12"/>
  <c r="AJ97" i="9" s="1"/>
  <c r="BG4" i="12"/>
  <c r="BH4" i="12"/>
  <c r="BI4" i="12"/>
  <c r="BJ4" i="12"/>
  <c r="AN97" i="9" s="1"/>
  <c r="BK4" i="12"/>
  <c r="BL4" i="12"/>
  <c r="BM4" i="12"/>
  <c r="BN4" i="12"/>
  <c r="AR97" i="9" s="1"/>
  <c r="BO4" i="12"/>
  <c r="BP4" i="12"/>
  <c r="BQ4" i="12"/>
  <c r="BR4" i="12"/>
  <c r="AV97" i="9" s="1"/>
  <c r="BS4" i="12"/>
  <c r="BT4" i="12"/>
  <c r="BU4" i="12"/>
  <c r="BV4" i="12"/>
  <c r="AZ97" i="9" s="1"/>
  <c r="BW4" i="12"/>
  <c r="BX4" i="12"/>
  <c r="AC4" i="12"/>
  <c r="AB4" i="12"/>
  <c r="AA4" i="12"/>
  <c r="P98" i="9" l="1"/>
  <c r="P97" i="9"/>
  <c r="O98" i="9"/>
  <c r="O97" i="9"/>
  <c r="Q98" i="9"/>
  <c r="Q97" i="9"/>
  <c r="K98" i="9"/>
  <c r="K97" i="9"/>
  <c r="M98" i="9"/>
  <c r="M97" i="9"/>
  <c r="F98" i="9"/>
  <c r="F97" i="9"/>
  <c r="H98" i="9"/>
  <c r="H97" i="9"/>
  <c r="I98" i="9"/>
  <c r="I97" i="9"/>
  <c r="G98" i="9"/>
  <c r="G97" i="9"/>
  <c r="BA98" i="9"/>
  <c r="BA97" i="9"/>
  <c r="AW98" i="9"/>
  <c r="AW97" i="9"/>
  <c r="AS98" i="9"/>
  <c r="AS97" i="9"/>
  <c r="AO98" i="9"/>
  <c r="AO97" i="9"/>
  <c r="AK98" i="9"/>
  <c r="AK97" i="9"/>
  <c r="AG98" i="9"/>
  <c r="AG97" i="9"/>
  <c r="AC98" i="9"/>
  <c r="AC97" i="9"/>
  <c r="Y98" i="9"/>
  <c r="Y97" i="9"/>
  <c r="U98" i="9"/>
  <c r="U97" i="9"/>
  <c r="E98" i="9"/>
  <c r="E97" i="9"/>
  <c r="AY98" i="9"/>
  <c r="AY97" i="9"/>
  <c r="AU98" i="9"/>
  <c r="AU97" i="9"/>
  <c r="AQ98" i="9"/>
  <c r="AQ97" i="9"/>
  <c r="AM98" i="9"/>
  <c r="AM97" i="9"/>
  <c r="AI98" i="9"/>
  <c r="AI97" i="9"/>
  <c r="AE98" i="9"/>
  <c r="AE97" i="9"/>
  <c r="AA98" i="9"/>
  <c r="AA97" i="9"/>
  <c r="W98" i="9"/>
  <c r="W97" i="9"/>
  <c r="S98" i="9"/>
  <c r="S97" i="9"/>
  <c r="BB98" i="9"/>
  <c r="BB97" i="9"/>
  <c r="AX98" i="9"/>
  <c r="AX97" i="9"/>
  <c r="AT98" i="9"/>
  <c r="AT97" i="9"/>
  <c r="AP98" i="9"/>
  <c r="AP97" i="9"/>
  <c r="AL98" i="9"/>
  <c r="AL97" i="9"/>
  <c r="AH98" i="9"/>
  <c r="AH97" i="9"/>
  <c r="AD98" i="9"/>
  <c r="AD97" i="9"/>
  <c r="Z98" i="9"/>
  <c r="Z97" i="9"/>
  <c r="V98" i="9"/>
  <c r="V97" i="9"/>
  <c r="N98" i="9"/>
  <c r="N97" i="9"/>
  <c r="J98" i="9"/>
  <c r="J97" i="9"/>
  <c r="AV98" i="9"/>
  <c r="AF98" i="9"/>
  <c r="T98" i="9"/>
  <c r="AR98" i="9"/>
  <c r="AB98" i="9"/>
  <c r="L98" i="9"/>
  <c r="AN98" i="9"/>
  <c r="X98" i="9"/>
  <c r="AZ98" i="9"/>
  <c r="AJ98" i="9"/>
  <c r="AZ7" i="9" l="1"/>
  <c r="AJ7" i="9"/>
  <c r="AQ7" i="9"/>
  <c r="AI7" i="9"/>
  <c r="AA7" i="9"/>
  <c r="K7" i="9"/>
  <c r="AX7" i="9"/>
  <c r="AP7" i="9"/>
  <c r="AH7" i="9"/>
  <c r="Z7" i="9"/>
  <c r="R7" i="9"/>
  <c r="J7" i="9"/>
  <c r="AR7" i="9"/>
  <c r="AY7" i="9"/>
  <c r="S7" i="9"/>
  <c r="BA7" i="9"/>
  <c r="AS7" i="9"/>
  <c r="AK7" i="9"/>
  <c r="AC7" i="9"/>
  <c r="U7" i="9"/>
  <c r="M7" i="9"/>
  <c r="AV7" i="9"/>
  <c r="AN7" i="9"/>
  <c r="T7" i="9"/>
  <c r="P7" i="9"/>
  <c r="L7" i="9"/>
  <c r="BB7" i="9"/>
  <c r="AT7" i="9"/>
  <c r="AL7" i="9"/>
  <c r="AD7" i="9"/>
  <c r="V7" i="9"/>
  <c r="N7" i="9"/>
  <c r="AF7" i="9"/>
  <c r="AB7" i="9"/>
  <c r="H7" i="9"/>
  <c r="AW7" i="9"/>
  <c r="AO7" i="9"/>
  <c r="AG7" i="9"/>
  <c r="Y7" i="9"/>
  <c r="Q7" i="9"/>
  <c r="I7" i="9"/>
  <c r="X7" i="9"/>
  <c r="AU7" i="9"/>
  <c r="AM7" i="9"/>
  <c r="AE7" i="9"/>
  <c r="W7" i="9"/>
  <c r="O7" i="9"/>
  <c r="G7" i="9"/>
  <c r="H130" i="8"/>
  <c r="P137" i="8"/>
  <c r="N38" i="8"/>
  <c r="M63" i="8"/>
  <c r="M16" i="8"/>
  <c r="E108" i="8"/>
  <c r="E98" i="8"/>
  <c r="N36" i="8"/>
  <c r="O110" i="8"/>
  <c r="O117" i="8"/>
  <c r="F38" i="8"/>
  <c r="E85" i="8"/>
  <c r="G93" i="8"/>
  <c r="H157" i="8"/>
  <c r="M39" i="8"/>
  <c r="E134" i="8"/>
  <c r="F43" i="8"/>
  <c r="O93" i="8"/>
  <c r="E150" i="8"/>
  <c r="H47" i="8"/>
  <c r="P16" i="8"/>
  <c r="P69" i="8"/>
  <c r="M156" i="8"/>
  <c r="F144" i="8"/>
  <c r="E50" i="8"/>
  <c r="H40" i="8"/>
  <c r="M104" i="8"/>
  <c r="E53" i="8"/>
  <c r="O68" i="8"/>
  <c r="E37" i="8"/>
  <c r="O147" i="8"/>
  <c r="G103" i="8"/>
  <c r="G24" i="8"/>
  <c r="F141" i="8"/>
  <c r="G144" i="8"/>
  <c r="H51" i="8"/>
  <c r="H107" i="8"/>
  <c r="L147" i="8"/>
  <c r="F156" i="8"/>
  <c r="F106" i="8"/>
  <c r="N132" i="8"/>
  <c r="F142" i="8"/>
  <c r="I131" i="8"/>
  <c r="M41" i="8"/>
  <c r="N85" i="8"/>
  <c r="N131" i="8"/>
  <c r="F46" i="8"/>
  <c r="P134" i="8"/>
  <c r="P160" i="8"/>
  <c r="F59" i="8"/>
  <c r="O17" i="8"/>
  <c r="N55" i="8"/>
  <c r="L79" i="8"/>
  <c r="E162" i="8"/>
  <c r="P108" i="8"/>
  <c r="E97" i="8"/>
  <c r="O43" i="8"/>
  <c r="H78" i="8"/>
  <c r="G154" i="8"/>
  <c r="F122" i="8"/>
  <c r="E42" i="8"/>
  <c r="E56" i="8"/>
  <c r="F124" i="8"/>
  <c r="J151" i="8"/>
  <c r="I117" i="8"/>
  <c r="I87" i="8"/>
  <c r="G62" i="8"/>
  <c r="P63" i="8"/>
  <c r="N121" i="8"/>
  <c r="M122" i="8"/>
  <c r="N26" i="8"/>
  <c r="P87" i="8"/>
  <c r="P136" i="8"/>
  <c r="K93" i="8"/>
  <c r="G100" i="8"/>
  <c r="K130" i="8"/>
  <c r="L154" i="8"/>
  <c r="J116" i="8"/>
  <c r="L156" i="8"/>
  <c r="O36" i="8"/>
  <c r="H162" i="8"/>
  <c r="I121" i="8"/>
  <c r="E101" i="8"/>
  <c r="F162" i="8"/>
  <c r="N135" i="8"/>
  <c r="H120" i="8"/>
  <c r="G57" i="8"/>
  <c r="G25" i="8"/>
  <c r="L66" i="8"/>
  <c r="K120" i="8"/>
  <c r="J94" i="8"/>
  <c r="J128" i="8"/>
  <c r="L158" i="8"/>
  <c r="J150" i="8"/>
  <c r="N145" i="8"/>
  <c r="K125" i="8"/>
  <c r="N112" i="8"/>
  <c r="E146" i="8"/>
  <c r="F40" i="8"/>
  <c r="F158" i="8"/>
  <c r="M28" i="8"/>
  <c r="E90" i="8"/>
  <c r="N44" i="8"/>
  <c r="L89" i="8"/>
  <c r="N117" i="8"/>
  <c r="K137" i="8"/>
  <c r="K94" i="8"/>
  <c r="K143" i="8"/>
  <c r="L77" i="8"/>
  <c r="I70" i="8"/>
  <c r="P58" i="8"/>
  <c r="G139" i="8"/>
  <c r="P86" i="8"/>
  <c r="L115" i="8"/>
  <c r="N66" i="8"/>
  <c r="E63" i="8"/>
  <c r="H62" i="8"/>
  <c r="E132" i="8"/>
  <c r="H100" i="8"/>
  <c r="K104" i="8"/>
  <c r="J117" i="8"/>
  <c r="F39" i="8"/>
  <c r="F74" i="8"/>
  <c r="O82" i="8"/>
  <c r="I163" i="8"/>
  <c r="I139" i="8"/>
  <c r="L125" i="8"/>
  <c r="P39" i="8"/>
  <c r="M65" i="8"/>
  <c r="H63" i="8"/>
  <c r="O156" i="8"/>
  <c r="H46" i="8"/>
  <c r="N20" i="8"/>
  <c r="P101" i="8"/>
  <c r="N15" i="8"/>
  <c r="H93" i="8"/>
  <c r="M71" i="8"/>
  <c r="H74" i="8"/>
  <c r="G40" i="8"/>
  <c r="N50" i="8"/>
  <c r="O126" i="8"/>
  <c r="G18" i="8"/>
  <c r="O31" i="8"/>
  <c r="N93" i="8"/>
  <c r="H114" i="8"/>
  <c r="M117" i="8"/>
  <c r="O119" i="8"/>
  <c r="F87" i="8"/>
  <c r="E41" i="8"/>
  <c r="P128" i="8"/>
  <c r="O142" i="8"/>
  <c r="F28" i="8"/>
  <c r="P28" i="8"/>
  <c r="N18" i="8"/>
  <c r="F16" i="8"/>
  <c r="H94" i="8"/>
  <c r="N65" i="8"/>
  <c r="H89" i="8"/>
  <c r="E48" i="8"/>
  <c r="F48" i="8"/>
  <c r="F20" i="8"/>
  <c r="F84" i="8"/>
  <c r="O144" i="8"/>
  <c r="K111" i="8"/>
  <c r="N159" i="8"/>
  <c r="N24" i="8"/>
  <c r="M158" i="8"/>
  <c r="J99" i="8"/>
  <c r="N139" i="8"/>
  <c r="G68" i="8"/>
  <c r="E86" i="8"/>
  <c r="G17" i="8"/>
  <c r="F89" i="8"/>
  <c r="M142" i="8"/>
  <c r="E159" i="8"/>
  <c r="O124" i="8"/>
  <c r="H110" i="8"/>
  <c r="H49" i="8"/>
  <c r="K109" i="8"/>
  <c r="E119" i="8"/>
  <c r="M105" i="8"/>
  <c r="F94" i="8"/>
  <c r="O35" i="8"/>
  <c r="M162" i="8"/>
  <c r="O112" i="8"/>
  <c r="H112" i="8"/>
  <c r="P106" i="8"/>
  <c r="F104" i="8"/>
  <c r="E149" i="8"/>
  <c r="F143" i="8"/>
  <c r="H139" i="8"/>
  <c r="G43" i="8"/>
  <c r="P144" i="8"/>
  <c r="K133" i="8"/>
  <c r="P130" i="8"/>
  <c r="H68" i="8"/>
  <c r="F92" i="8"/>
  <c r="P163" i="8"/>
  <c r="G48" i="8"/>
  <c r="E17" i="8"/>
  <c r="O155" i="8"/>
  <c r="P141" i="8"/>
  <c r="P40" i="8"/>
  <c r="I99" i="8"/>
  <c r="K78" i="8"/>
  <c r="J129" i="8"/>
  <c r="K76" i="8"/>
  <c r="L143" i="8"/>
  <c r="H105" i="8"/>
  <c r="O61" i="8"/>
  <c r="P98" i="8"/>
  <c r="E82" i="8"/>
  <c r="F97" i="8"/>
  <c r="H135" i="8"/>
  <c r="M125" i="8"/>
  <c r="F150" i="8"/>
  <c r="P129" i="8"/>
  <c r="I112" i="8"/>
  <c r="K144" i="8"/>
  <c r="J143" i="8"/>
  <c r="K145" i="8"/>
  <c r="L164" i="8"/>
  <c r="K96" i="8"/>
  <c r="O49" i="8"/>
  <c r="P118" i="8"/>
  <c r="P109" i="8"/>
  <c r="F45" i="8"/>
  <c r="O154" i="8"/>
  <c r="M17" i="8"/>
  <c r="F130" i="8"/>
  <c r="E118" i="8"/>
  <c r="H152" i="8"/>
  <c r="F22" i="8"/>
  <c r="G63" i="8"/>
  <c r="E79" i="8"/>
  <c r="H151" i="8"/>
  <c r="F51" i="8"/>
  <c r="E123" i="8"/>
  <c r="M124" i="8"/>
  <c r="G35" i="8"/>
  <c r="E127" i="8"/>
  <c r="O95" i="8"/>
  <c r="F111" i="8"/>
  <c r="E114" i="8"/>
  <c r="E161" i="8"/>
  <c r="O52" i="8"/>
  <c r="N43" i="8"/>
  <c r="E68" i="8"/>
  <c r="N39" i="8"/>
  <c r="P124" i="8"/>
  <c r="O54" i="8"/>
  <c r="F133" i="8"/>
  <c r="O79" i="8"/>
  <c r="M129" i="8"/>
  <c r="G104" i="8"/>
  <c r="G134" i="8"/>
  <c r="N16" i="8"/>
  <c r="N74" i="8"/>
  <c r="E70" i="8"/>
  <c r="H119" i="8"/>
  <c r="H52" i="8"/>
  <c r="N54" i="8"/>
  <c r="P107" i="8"/>
  <c r="P155" i="8"/>
  <c r="P62" i="8"/>
  <c r="E20" i="8"/>
  <c r="O38" i="8"/>
  <c r="O148" i="8"/>
  <c r="F27" i="8"/>
  <c r="P29" i="8"/>
  <c r="I111" i="8"/>
  <c r="K127" i="8"/>
  <c r="N116" i="8"/>
  <c r="M101" i="8"/>
  <c r="E69" i="8"/>
  <c r="H28" i="8"/>
  <c r="N76" i="8"/>
  <c r="H15" i="8"/>
  <c r="E55" i="8"/>
  <c r="G75" i="8"/>
  <c r="E73" i="8"/>
  <c r="G94" i="8"/>
  <c r="K85" i="8"/>
  <c r="O89" i="8"/>
  <c r="E35" i="8"/>
  <c r="P67" i="8"/>
  <c r="G47" i="8"/>
  <c r="J131" i="8"/>
  <c r="N125" i="8"/>
  <c r="O152" i="8"/>
  <c r="M155" i="8"/>
  <c r="G96" i="8"/>
  <c r="E64" i="8"/>
  <c r="P83" i="8"/>
  <c r="G158" i="8"/>
  <c r="O56" i="8"/>
  <c r="F85" i="8"/>
  <c r="H154" i="8"/>
  <c r="E163" i="8"/>
  <c r="N28" i="8"/>
  <c r="K163" i="8"/>
  <c r="I88" i="8"/>
  <c r="L75" i="8"/>
  <c r="I142" i="8"/>
  <c r="H16" i="8"/>
  <c r="O101" i="8"/>
  <c r="M134" i="8"/>
  <c r="L71" i="8"/>
  <c r="E71" i="8"/>
  <c r="H34" i="8"/>
  <c r="O163" i="8"/>
  <c r="M97" i="8"/>
  <c r="E154" i="8"/>
  <c r="J86" i="8"/>
  <c r="I120" i="8"/>
  <c r="K84" i="8"/>
  <c r="I82" i="8"/>
  <c r="K112" i="8"/>
  <c r="G73" i="8"/>
  <c r="O18" i="8"/>
  <c r="L82" i="8"/>
  <c r="G116" i="8"/>
  <c r="H55" i="8"/>
  <c r="E27" i="8"/>
  <c r="M66" i="8"/>
  <c r="E113" i="8"/>
  <c r="H57" i="8"/>
  <c r="N126" i="8"/>
  <c r="P84" i="8"/>
  <c r="G115" i="8"/>
  <c r="K118" i="8"/>
  <c r="L86" i="8"/>
  <c r="L112" i="8"/>
  <c r="I107" i="8"/>
  <c r="N152" i="8"/>
  <c r="H67" i="8"/>
  <c r="F151" i="8"/>
  <c r="K87" i="8"/>
  <c r="F73" i="8"/>
  <c r="E115" i="8"/>
  <c r="O164" i="8"/>
  <c r="H126" i="8"/>
  <c r="H111" i="8"/>
  <c r="I86" i="8"/>
  <c r="I118" i="8"/>
  <c r="P140" i="8"/>
  <c r="P64" i="8"/>
  <c r="L81" i="8"/>
  <c r="I162" i="8"/>
  <c r="L106" i="8"/>
  <c r="E58" i="8"/>
  <c r="N158" i="8"/>
  <c r="M147" i="8"/>
  <c r="N45" i="8"/>
  <c r="G162" i="8"/>
  <c r="G141" i="8"/>
  <c r="E81" i="8"/>
  <c r="P113" i="8"/>
  <c r="O50" i="8"/>
  <c r="N96" i="8"/>
  <c r="M90" i="8"/>
  <c r="N120" i="8"/>
  <c r="G23" i="8"/>
  <c r="H158" i="8"/>
  <c r="G80" i="8"/>
  <c r="O30" i="8"/>
  <c r="H147" i="8"/>
  <c r="G46" i="8"/>
  <c r="N128" i="8"/>
  <c r="G124" i="8"/>
  <c r="F49" i="8"/>
  <c r="P149" i="8"/>
  <c r="O134" i="8"/>
  <c r="O80" i="8"/>
  <c r="G87" i="8"/>
  <c r="O64" i="8"/>
  <c r="F70" i="8"/>
  <c r="F131" i="8"/>
  <c r="M42" i="8"/>
  <c r="M128" i="8"/>
  <c r="M130" i="8"/>
  <c r="O106" i="8"/>
  <c r="F117" i="8"/>
  <c r="O132" i="8"/>
  <c r="F68" i="8"/>
  <c r="F34" i="8"/>
  <c r="G95" i="8"/>
  <c r="O157" i="8"/>
  <c r="F31" i="8"/>
  <c r="G32" i="8"/>
  <c r="N81" i="8"/>
  <c r="E102" i="8"/>
  <c r="P148" i="8"/>
  <c r="H79" i="8"/>
  <c r="G148" i="8"/>
  <c r="J115" i="8"/>
  <c r="G83" i="8"/>
  <c r="O149" i="8"/>
  <c r="H115" i="8"/>
  <c r="H99" i="8"/>
  <c r="O44" i="8"/>
  <c r="J109" i="8"/>
  <c r="K151" i="8"/>
  <c r="F67" i="8"/>
  <c r="M24" i="8"/>
  <c r="O151" i="8"/>
  <c r="P17" i="8"/>
  <c r="M99" i="8"/>
  <c r="G78" i="8"/>
  <c r="J79" i="8"/>
  <c r="H138" i="8"/>
  <c r="G21" i="8"/>
  <c r="E30" i="8"/>
  <c r="O32" i="8"/>
  <c r="O57" i="8"/>
  <c r="H132" i="8"/>
  <c r="H48" i="8"/>
  <c r="K97" i="8"/>
  <c r="O98" i="8"/>
  <c r="M108" i="8"/>
  <c r="J133" i="8"/>
  <c r="P53" i="8"/>
  <c r="N119" i="8"/>
  <c r="E47" i="8"/>
  <c r="O75" i="8"/>
  <c r="H75" i="8"/>
  <c r="F102" i="8"/>
  <c r="J124" i="8"/>
  <c r="L132" i="8"/>
  <c r="L138" i="8"/>
  <c r="K65" i="8"/>
  <c r="N86" i="8"/>
  <c r="N127" i="8"/>
  <c r="G84" i="8"/>
  <c r="M32" i="8"/>
  <c r="H65" i="8"/>
  <c r="F139" i="8"/>
  <c r="K121" i="8"/>
  <c r="G113" i="8"/>
  <c r="E40" i="8"/>
  <c r="L139" i="8"/>
  <c r="I94" i="8"/>
  <c r="L122" i="8"/>
  <c r="L163" i="8"/>
  <c r="J137" i="8"/>
  <c r="J102" i="8"/>
  <c r="H54" i="8"/>
  <c r="I98" i="8"/>
  <c r="P70" i="8"/>
  <c r="F60" i="8"/>
  <c r="M107" i="8"/>
  <c r="H98" i="8"/>
  <c r="J101" i="8"/>
  <c r="H133" i="8"/>
  <c r="G36" i="8"/>
  <c r="O122" i="8"/>
  <c r="F146" i="8"/>
  <c r="L116" i="8"/>
  <c r="I75" i="8"/>
  <c r="L157" i="8"/>
  <c r="J77" i="8"/>
  <c r="E31" i="8"/>
  <c r="H127" i="8"/>
  <c r="G159" i="8"/>
  <c r="I134" i="8"/>
  <c r="E111" i="8"/>
  <c r="F95" i="8"/>
  <c r="O76" i="8"/>
  <c r="N129" i="8"/>
  <c r="O51" i="8"/>
  <c r="J126" i="8"/>
  <c r="K82" i="8"/>
  <c r="F96" i="8"/>
  <c r="N82" i="8"/>
  <c r="L133" i="8"/>
  <c r="J146" i="8"/>
  <c r="J148" i="8"/>
  <c r="N48" i="8"/>
  <c r="N87" i="8"/>
  <c r="M138" i="8"/>
  <c r="G114" i="8"/>
  <c r="G90" i="8"/>
  <c r="M50" i="8"/>
  <c r="E74" i="8"/>
  <c r="O102" i="8"/>
  <c r="E147" i="8"/>
  <c r="G37" i="8"/>
  <c r="F21" i="8"/>
  <c r="P91" i="8"/>
  <c r="O47" i="8"/>
  <c r="E29" i="8"/>
  <c r="G27" i="8"/>
  <c r="H91" i="8"/>
  <c r="G15" i="8"/>
  <c r="P135" i="8"/>
  <c r="H143" i="8"/>
  <c r="P72" i="8"/>
  <c r="P51" i="8"/>
  <c r="G44" i="8"/>
  <c r="N141" i="8"/>
  <c r="M53" i="8"/>
  <c r="M132" i="8"/>
  <c r="O16" i="8"/>
  <c r="H124" i="8"/>
  <c r="G147" i="8"/>
  <c r="G38" i="8"/>
  <c r="M100" i="8"/>
  <c r="M153" i="8"/>
  <c r="G64" i="8"/>
  <c r="F17" i="8"/>
  <c r="H137" i="8"/>
  <c r="E128" i="8"/>
  <c r="L95" i="8"/>
  <c r="J83" i="8"/>
  <c r="G55" i="8"/>
  <c r="N23" i="8"/>
  <c r="G59" i="8"/>
  <c r="E67" i="8"/>
  <c r="H24" i="8"/>
  <c r="F137" i="8"/>
  <c r="E87" i="8"/>
  <c r="M140" i="8"/>
  <c r="F35" i="8"/>
  <c r="O37" i="8"/>
  <c r="H25" i="8"/>
  <c r="N97" i="8"/>
  <c r="E80" i="8"/>
  <c r="O20" i="8"/>
  <c r="O103" i="8"/>
  <c r="O105" i="8"/>
  <c r="P61" i="8"/>
  <c r="I151" i="8"/>
  <c r="M82" i="8"/>
  <c r="J97" i="8"/>
  <c r="F101" i="8"/>
  <c r="P88" i="8"/>
  <c r="K119" i="8"/>
  <c r="E131" i="8"/>
  <c r="M75" i="8"/>
  <c r="M76" i="8"/>
  <c r="G101" i="8"/>
  <c r="J69" i="8"/>
  <c r="N19" i="8"/>
  <c r="F37" i="8"/>
  <c r="N29" i="8"/>
  <c r="L90" i="8"/>
  <c r="E110" i="8"/>
  <c r="F50" i="8"/>
  <c r="O136" i="8"/>
  <c r="M164" i="8"/>
  <c r="E76" i="8"/>
  <c r="F149" i="8"/>
  <c r="E34" i="8"/>
  <c r="N103" i="8"/>
  <c r="L67" i="8"/>
  <c r="J76" i="8"/>
  <c r="K108" i="8"/>
  <c r="J80" i="8"/>
  <c r="J113" i="8"/>
  <c r="L160" i="8"/>
  <c r="H161" i="8"/>
  <c r="M62" i="8"/>
  <c r="M157" i="8"/>
  <c r="M58" i="8"/>
  <c r="N146" i="8"/>
  <c r="M73" i="8"/>
  <c r="E155" i="8"/>
  <c r="G129" i="8"/>
  <c r="P102" i="8"/>
  <c r="J84" i="8"/>
  <c r="I160" i="8"/>
  <c r="K123" i="8"/>
  <c r="L146" i="8"/>
  <c r="J152" i="8"/>
  <c r="G106" i="8"/>
  <c r="E109" i="8"/>
  <c r="K74" i="8"/>
  <c r="N147" i="8"/>
  <c r="I90" i="8"/>
  <c r="H163" i="8"/>
  <c r="M78" i="8"/>
  <c r="I102" i="8"/>
  <c r="H87" i="8"/>
  <c r="N161" i="8"/>
  <c r="O69" i="8"/>
  <c r="H42" i="8"/>
  <c r="J72" i="8"/>
  <c r="I138" i="8"/>
  <c r="I84" i="8"/>
  <c r="K162" i="8"/>
  <c r="E116" i="8"/>
  <c r="I141" i="8"/>
  <c r="P44" i="8"/>
  <c r="O28" i="8"/>
  <c r="F112" i="8"/>
  <c r="F107" i="8"/>
  <c r="O121" i="8"/>
  <c r="K141" i="8"/>
  <c r="F136" i="8"/>
  <c r="L129" i="8"/>
  <c r="H58" i="8"/>
  <c r="H97" i="8"/>
  <c r="H31" i="8"/>
  <c r="F24" i="8"/>
  <c r="I74" i="8"/>
  <c r="O91" i="8"/>
  <c r="O125" i="8"/>
  <c r="O25" i="8"/>
  <c r="P77" i="8"/>
  <c r="H43" i="8"/>
  <c r="O60" i="8"/>
  <c r="F91" i="8"/>
  <c r="P133" i="8"/>
  <c r="G121" i="8"/>
  <c r="E84" i="8"/>
  <c r="P120" i="8"/>
  <c r="E130" i="8"/>
  <c r="P73" i="8"/>
  <c r="N52" i="8"/>
  <c r="P15" i="8"/>
  <c r="E135" i="8"/>
  <c r="P45" i="8"/>
  <c r="P152" i="8"/>
  <c r="F57" i="8"/>
  <c r="J141" i="8"/>
  <c r="P52" i="8"/>
  <c r="O65" i="8"/>
  <c r="H106" i="8"/>
  <c r="P131" i="8"/>
  <c r="N25" i="8"/>
  <c r="M116" i="8"/>
  <c r="M114" i="8"/>
  <c r="H82" i="8"/>
  <c r="O113" i="8"/>
  <c r="F126" i="8"/>
  <c r="M152" i="8"/>
  <c r="H20" i="8"/>
  <c r="N137" i="8"/>
  <c r="K159" i="8"/>
  <c r="H64" i="8"/>
  <c r="O40" i="8"/>
  <c r="O19" i="8"/>
  <c r="E43" i="8"/>
  <c r="E104" i="8"/>
  <c r="E99" i="8"/>
  <c r="O59" i="8"/>
  <c r="O118" i="8"/>
  <c r="F62" i="8"/>
  <c r="E46" i="8"/>
  <c r="I149" i="8"/>
  <c r="P104" i="8"/>
  <c r="M47" i="8"/>
  <c r="G42" i="8"/>
  <c r="L85" i="8"/>
  <c r="F64" i="8"/>
  <c r="K102" i="8"/>
  <c r="G128" i="8"/>
  <c r="F93" i="8"/>
  <c r="G131" i="8"/>
  <c r="O29" i="8"/>
  <c r="N88" i="8"/>
  <c r="O53" i="8"/>
  <c r="P33" i="8"/>
  <c r="M121" i="8"/>
  <c r="O160" i="8"/>
  <c r="P103" i="8"/>
  <c r="L83" i="8"/>
  <c r="F47" i="8"/>
  <c r="O116" i="8"/>
  <c r="H77" i="8"/>
  <c r="H117" i="8"/>
  <c r="F164" i="8"/>
  <c r="H26" i="8"/>
  <c r="P35" i="8"/>
  <c r="M69" i="8"/>
  <c r="J87" i="8"/>
  <c r="H155" i="8"/>
  <c r="J71" i="8"/>
  <c r="P41" i="8"/>
  <c r="F41" i="8"/>
  <c r="L152" i="8"/>
  <c r="I66" i="8"/>
  <c r="I130" i="8"/>
  <c r="I164" i="8"/>
  <c r="K100" i="8"/>
  <c r="N56" i="8"/>
  <c r="F55" i="8"/>
  <c r="M68" i="8"/>
  <c r="I69" i="8"/>
  <c r="E143" i="8"/>
  <c r="M110" i="8"/>
  <c r="H38" i="8"/>
  <c r="M36" i="8"/>
  <c r="L111" i="8"/>
  <c r="L70" i="8"/>
  <c r="K88" i="8"/>
  <c r="I65" i="8"/>
  <c r="J136" i="8"/>
  <c r="J70" i="8"/>
  <c r="M127" i="8"/>
  <c r="G26" i="8"/>
  <c r="I158" i="8"/>
  <c r="H88" i="8"/>
  <c r="F82" i="8"/>
  <c r="E107" i="8"/>
  <c r="P37" i="8"/>
  <c r="E145" i="8"/>
  <c r="H134" i="8"/>
  <c r="F75" i="8"/>
  <c r="M109" i="8"/>
  <c r="P34" i="8"/>
  <c r="L107" i="8"/>
  <c r="I68" i="8"/>
  <c r="L142" i="8"/>
  <c r="J160" i="8"/>
  <c r="O88" i="8"/>
  <c r="H72" i="8"/>
  <c r="H150" i="8"/>
  <c r="M45" i="8"/>
  <c r="M52" i="8"/>
  <c r="H102" i="8"/>
  <c r="L69" i="8"/>
  <c r="L99" i="8"/>
  <c r="P112" i="8"/>
  <c r="L114" i="8"/>
  <c r="F115" i="8"/>
  <c r="P117" i="8"/>
  <c r="P121" i="8"/>
  <c r="G155" i="8"/>
  <c r="O33" i="8"/>
  <c r="N57" i="8"/>
  <c r="H73" i="8"/>
  <c r="E28" i="8"/>
  <c r="M143" i="8"/>
  <c r="P132" i="8"/>
  <c r="F80" i="8"/>
  <c r="N154" i="8"/>
  <c r="H19" i="8"/>
  <c r="N153" i="8"/>
  <c r="I85" i="8"/>
  <c r="M151" i="8"/>
  <c r="M92" i="8"/>
  <c r="P31" i="8"/>
  <c r="E83" i="8"/>
  <c r="F114" i="8"/>
  <c r="M136" i="8"/>
  <c r="G140" i="8"/>
  <c r="P139" i="8"/>
  <c r="P24" i="8"/>
  <c r="N70" i="8"/>
  <c r="O83" i="8"/>
  <c r="O21" i="8"/>
  <c r="G61" i="8"/>
  <c r="E100" i="8"/>
  <c r="O48" i="8"/>
  <c r="P71" i="8"/>
  <c r="N67" i="8"/>
  <c r="F53" i="8"/>
  <c r="M131" i="8"/>
  <c r="O23" i="8"/>
  <c r="L151" i="8"/>
  <c r="N60" i="8"/>
  <c r="O73" i="8"/>
  <c r="P55" i="8"/>
  <c r="M80" i="8"/>
  <c r="G111" i="8"/>
  <c r="F65" i="8"/>
  <c r="N164" i="8"/>
  <c r="H33" i="8"/>
  <c r="G150" i="8"/>
  <c r="M159" i="8"/>
  <c r="K131" i="8"/>
  <c r="G30" i="8"/>
  <c r="E112" i="8"/>
  <c r="M54" i="8"/>
  <c r="E152" i="8"/>
  <c r="F121" i="8"/>
  <c r="E133" i="8"/>
  <c r="M93" i="8"/>
  <c r="N99" i="8"/>
  <c r="E156" i="8"/>
  <c r="G45" i="8"/>
  <c r="P75" i="8"/>
  <c r="H80" i="8"/>
  <c r="M74" i="8"/>
  <c r="O131" i="8"/>
  <c r="H69" i="8"/>
  <c r="F86" i="8"/>
  <c r="F88" i="8"/>
  <c r="E129" i="8"/>
  <c r="M81" i="8"/>
  <c r="G146" i="8"/>
  <c r="M95" i="8"/>
  <c r="H141" i="8"/>
  <c r="N149" i="8"/>
  <c r="N118" i="8"/>
  <c r="H71" i="8"/>
  <c r="O143" i="8"/>
  <c r="M59" i="8"/>
  <c r="K89" i="8"/>
  <c r="L117" i="8"/>
  <c r="J82" i="8"/>
  <c r="J108" i="8"/>
  <c r="K114" i="8"/>
  <c r="J75" i="8"/>
  <c r="G153" i="8"/>
  <c r="F32" i="8"/>
  <c r="M79" i="8"/>
  <c r="G92" i="8"/>
  <c r="N100" i="8"/>
  <c r="F103" i="8"/>
  <c r="N160" i="8"/>
  <c r="O86" i="8"/>
  <c r="J95" i="8"/>
  <c r="N143" i="8"/>
  <c r="J162" i="8"/>
  <c r="K72" i="8"/>
  <c r="J138" i="8"/>
  <c r="J110" i="8"/>
  <c r="K75" i="8"/>
  <c r="N32" i="8"/>
  <c r="E142" i="8"/>
  <c r="M33" i="8"/>
  <c r="M112" i="8"/>
  <c r="H41" i="8"/>
  <c r="P122" i="8"/>
  <c r="F148" i="8"/>
  <c r="P161" i="8"/>
  <c r="F100" i="8"/>
  <c r="N46" i="8"/>
  <c r="N133" i="8"/>
  <c r="M126" i="8"/>
  <c r="L94" i="8"/>
  <c r="J105" i="8"/>
  <c r="I100" i="8"/>
  <c r="K154" i="8"/>
  <c r="N151" i="8"/>
  <c r="K95" i="8"/>
  <c r="O153" i="8"/>
  <c r="O120" i="8"/>
  <c r="I147" i="8"/>
  <c r="E25" i="8"/>
  <c r="P119" i="8"/>
  <c r="M57" i="8"/>
  <c r="K71" i="8"/>
  <c r="L150" i="8"/>
  <c r="G70" i="8"/>
  <c r="N114" i="8"/>
  <c r="G98" i="8"/>
  <c r="J103" i="8"/>
  <c r="K106" i="8"/>
  <c r="G66" i="8"/>
  <c r="F79" i="8"/>
  <c r="H21" i="8"/>
  <c r="O130" i="8"/>
  <c r="L78" i="8"/>
  <c r="L145" i="8"/>
  <c r="J64" i="8"/>
  <c r="L61" i="8"/>
  <c r="J60" i="8"/>
  <c r="L41" i="8"/>
  <c r="P20" i="8"/>
  <c r="H128" i="8"/>
  <c r="E62" i="8"/>
  <c r="J123" i="8"/>
  <c r="J125" i="8"/>
  <c r="J57" i="8"/>
  <c r="I24" i="8"/>
  <c r="L51" i="8"/>
  <c r="K22" i="8"/>
  <c r="G58" i="8"/>
  <c r="M46" i="8"/>
  <c r="G156" i="8"/>
  <c r="P19" i="8"/>
  <c r="N17" i="8"/>
  <c r="P158" i="8"/>
  <c r="N22" i="8"/>
  <c r="E125" i="8"/>
  <c r="G29" i="8"/>
  <c r="G49" i="8"/>
  <c r="P96" i="8"/>
  <c r="O162" i="8"/>
  <c r="N123" i="8"/>
  <c r="H146" i="8"/>
  <c r="M43" i="8"/>
  <c r="E121" i="8"/>
  <c r="H121" i="8"/>
  <c r="H108" i="8"/>
  <c r="G22" i="8"/>
  <c r="P110" i="8"/>
  <c r="G132" i="8"/>
  <c r="G119" i="8"/>
  <c r="H113" i="8"/>
  <c r="N155" i="8"/>
  <c r="E49" i="8"/>
  <c r="G34" i="8"/>
  <c r="G71" i="8"/>
  <c r="P99" i="8"/>
  <c r="P80" i="8"/>
  <c r="H83" i="8"/>
  <c r="I133" i="8"/>
  <c r="N69" i="8"/>
  <c r="H36" i="8"/>
  <c r="O58" i="8"/>
  <c r="H142" i="8"/>
  <c r="K105" i="8"/>
  <c r="I155" i="8"/>
  <c r="O84" i="8"/>
  <c r="M88" i="8"/>
  <c r="F56" i="8"/>
  <c r="N108" i="8"/>
  <c r="J161" i="8"/>
  <c r="J130" i="8"/>
  <c r="H37" i="8"/>
  <c r="G19" i="8"/>
  <c r="O97" i="8"/>
  <c r="M148" i="8"/>
  <c r="K99" i="8"/>
  <c r="G135" i="8"/>
  <c r="K139" i="8"/>
  <c r="I72" i="8"/>
  <c r="I135" i="8"/>
  <c r="F44" i="8"/>
  <c r="G31" i="8"/>
  <c r="M56" i="8"/>
  <c r="L148" i="8"/>
  <c r="O146" i="8"/>
  <c r="E52" i="8"/>
  <c r="L104" i="8"/>
  <c r="K80" i="8"/>
  <c r="L130" i="8"/>
  <c r="H131" i="8"/>
  <c r="O71" i="8"/>
  <c r="I101" i="8"/>
  <c r="E94" i="8"/>
  <c r="J157" i="8"/>
  <c r="J74" i="8"/>
  <c r="J25" i="8"/>
  <c r="L27" i="8"/>
  <c r="L19" i="8"/>
  <c r="K39" i="8"/>
  <c r="L24" i="8"/>
  <c r="K19" i="8"/>
  <c r="K54" i="8"/>
  <c r="L32" i="8"/>
  <c r="L29" i="8"/>
  <c r="L60" i="8"/>
  <c r="J39" i="8"/>
  <c r="I43" i="8"/>
  <c r="K46" i="8"/>
  <c r="I56" i="8"/>
  <c r="L43" i="8"/>
  <c r="L34" i="8"/>
  <c r="H122" i="8"/>
  <c r="F77" i="8"/>
  <c r="I89" i="8"/>
  <c r="N34" i="8"/>
  <c r="P100" i="8"/>
  <c r="E61" i="8"/>
  <c r="J147" i="8"/>
  <c r="M84" i="8"/>
  <c r="N162" i="8"/>
  <c r="H17" i="8"/>
  <c r="P138" i="8"/>
  <c r="N35" i="8"/>
  <c r="O94" i="8"/>
  <c r="F71" i="8"/>
  <c r="N33" i="8"/>
  <c r="P32" i="8"/>
  <c r="O24" i="8"/>
  <c r="O129" i="8"/>
  <c r="F25" i="8"/>
  <c r="N124" i="8"/>
  <c r="H116" i="8"/>
  <c r="M49" i="8"/>
  <c r="F155" i="8"/>
  <c r="O45" i="8"/>
  <c r="N47" i="8"/>
  <c r="P143" i="8"/>
  <c r="K101" i="8"/>
  <c r="O114" i="8"/>
  <c r="K117" i="8"/>
  <c r="P90" i="8"/>
  <c r="N144" i="8"/>
  <c r="J118" i="8"/>
  <c r="K116" i="8"/>
  <c r="J134" i="8"/>
  <c r="G88" i="8"/>
  <c r="G133" i="8"/>
  <c r="G53" i="8"/>
  <c r="I104" i="8"/>
  <c r="L118" i="8"/>
  <c r="E77" i="8"/>
  <c r="H149" i="8"/>
  <c r="M96" i="8"/>
  <c r="L161" i="8"/>
  <c r="F140" i="8"/>
  <c r="E18" i="8"/>
  <c r="N31" i="8"/>
  <c r="K42" i="8"/>
  <c r="J40" i="8"/>
  <c r="F76" i="8"/>
  <c r="N75" i="8"/>
  <c r="M139" i="8"/>
  <c r="N63" i="8"/>
  <c r="O26" i="8"/>
  <c r="O137" i="8"/>
  <c r="O108" i="8"/>
  <c r="H156" i="8"/>
  <c r="M85" i="8"/>
  <c r="H45" i="8"/>
  <c r="M144" i="8"/>
  <c r="H39" i="8"/>
  <c r="G130" i="8"/>
  <c r="M149" i="8"/>
  <c r="E22" i="8"/>
  <c r="L73" i="8"/>
  <c r="N61" i="8"/>
  <c r="H32" i="8"/>
  <c r="N84" i="8"/>
  <c r="G99" i="8"/>
  <c r="O85" i="8"/>
  <c r="F160" i="8"/>
  <c r="E78" i="8"/>
  <c r="O139" i="8"/>
  <c r="N94" i="8"/>
  <c r="O115" i="8"/>
  <c r="M31" i="8"/>
  <c r="O87" i="8"/>
  <c r="O100" i="8"/>
  <c r="F83" i="8"/>
  <c r="O161" i="8"/>
  <c r="J96" i="8"/>
  <c r="L113" i="8"/>
  <c r="P142" i="8"/>
  <c r="E15" i="8"/>
  <c r="P93" i="8"/>
  <c r="L88" i="8"/>
  <c r="J68" i="8"/>
  <c r="K124" i="8"/>
  <c r="J91" i="8"/>
  <c r="O128" i="8"/>
  <c r="M25" i="8"/>
  <c r="F135" i="8"/>
  <c r="M115" i="8"/>
  <c r="J156" i="8"/>
  <c r="K86" i="8"/>
  <c r="K126" i="8"/>
  <c r="K147" i="8"/>
  <c r="P150" i="8"/>
  <c r="H123" i="8"/>
  <c r="F18" i="8"/>
  <c r="L110" i="8"/>
  <c r="F29" i="8"/>
  <c r="P127" i="8"/>
  <c r="I145" i="8"/>
  <c r="K157" i="8"/>
  <c r="I144" i="8"/>
  <c r="N130" i="8"/>
  <c r="F118" i="8"/>
  <c r="M37" i="8"/>
  <c r="E95" i="8"/>
  <c r="K146" i="8"/>
  <c r="L53" i="8"/>
  <c r="I64" i="8"/>
  <c r="L22" i="8"/>
  <c r="K35" i="8"/>
  <c r="L39" i="8"/>
  <c r="J47" i="8"/>
  <c r="I42" i="8"/>
  <c r="J59" i="8"/>
  <c r="L26" i="8"/>
  <c r="J28" i="8"/>
  <c r="L49" i="8"/>
  <c r="L17" i="8"/>
  <c r="K50" i="8"/>
  <c r="I22" i="8"/>
  <c r="I45" i="8"/>
  <c r="K57" i="8"/>
  <c r="L62" i="8"/>
  <c r="O141" i="8"/>
  <c r="H29" i="8"/>
  <c r="E140" i="8"/>
  <c r="P154" i="8"/>
  <c r="H81" i="8"/>
  <c r="L101" i="8"/>
  <c r="P57" i="8"/>
  <c r="H129" i="8"/>
  <c r="O159" i="8"/>
  <c r="P66" i="8"/>
  <c r="M67" i="8"/>
  <c r="E136" i="8"/>
  <c r="N140" i="8"/>
  <c r="K45" i="8"/>
  <c r="J38" i="8"/>
  <c r="I36" i="8"/>
  <c r="I51" i="8"/>
  <c r="G79" i="8"/>
  <c r="K150" i="8"/>
  <c r="I76" i="8"/>
  <c r="K27" i="8"/>
  <c r="J34" i="8"/>
  <c r="E158" i="8"/>
  <c r="E153" i="8"/>
  <c r="F63" i="8"/>
  <c r="H103" i="8"/>
  <c r="P76" i="8"/>
  <c r="M83" i="8"/>
  <c r="G164" i="8"/>
  <c r="G54" i="8"/>
  <c r="O107" i="8"/>
  <c r="G41" i="8"/>
  <c r="G52" i="8"/>
  <c r="G107" i="8"/>
  <c r="M163" i="8"/>
  <c r="M55" i="8"/>
  <c r="F98" i="8"/>
  <c r="P36" i="8"/>
  <c r="F108" i="8"/>
  <c r="N42" i="8"/>
  <c r="N106" i="8"/>
  <c r="H153" i="8"/>
  <c r="P56" i="8"/>
  <c r="F58" i="8"/>
  <c r="L119" i="8"/>
  <c r="M44" i="8"/>
  <c r="F72" i="8"/>
  <c r="F147" i="8"/>
  <c r="M48" i="8"/>
  <c r="E151" i="8"/>
  <c r="I153" i="8"/>
  <c r="F42" i="8"/>
  <c r="G60" i="8"/>
  <c r="O27" i="8"/>
  <c r="L108" i="8"/>
  <c r="P95" i="8"/>
  <c r="P159" i="8"/>
  <c r="N110" i="8"/>
  <c r="G138" i="8"/>
  <c r="J122" i="8"/>
  <c r="I114" i="8"/>
  <c r="H125" i="8"/>
  <c r="I116" i="8"/>
  <c r="P162" i="8"/>
  <c r="M60" i="8"/>
  <c r="G56" i="8"/>
  <c r="N77" i="8"/>
  <c r="L137" i="8"/>
  <c r="K77" i="8"/>
  <c r="F161" i="8"/>
  <c r="M38" i="8"/>
  <c r="N138" i="8"/>
  <c r="E65" i="8"/>
  <c r="J67" i="8"/>
  <c r="K152" i="8"/>
  <c r="P59" i="8"/>
  <c r="I73" i="8"/>
  <c r="K140" i="8"/>
  <c r="I91" i="8"/>
  <c r="K155" i="8"/>
  <c r="G16" i="8"/>
  <c r="J159" i="8"/>
  <c r="N111" i="8"/>
  <c r="J114" i="8"/>
  <c r="I80" i="8"/>
  <c r="K21" i="8"/>
  <c r="J22" i="8"/>
  <c r="K55" i="8"/>
  <c r="L23" i="8"/>
  <c r="K63" i="8"/>
  <c r="I44" i="8"/>
  <c r="L38" i="8"/>
  <c r="I17" i="8"/>
  <c r="L30" i="8"/>
  <c r="K64" i="8"/>
  <c r="K49" i="8"/>
  <c r="K28" i="8"/>
  <c r="L44" i="8"/>
  <c r="J55" i="8"/>
  <c r="L40" i="8"/>
  <c r="J44" i="8"/>
  <c r="K47" i="8"/>
  <c r="J48" i="8"/>
  <c r="J42" i="8"/>
  <c r="M150" i="8"/>
  <c r="G125" i="8"/>
  <c r="N37" i="8"/>
  <c r="H86" i="8"/>
  <c r="I127" i="8"/>
  <c r="G157" i="8"/>
  <c r="F145" i="8"/>
  <c r="N73" i="8"/>
  <c r="L68" i="8"/>
  <c r="N91" i="8"/>
  <c r="F26" i="8"/>
  <c r="I129" i="8"/>
  <c r="K107" i="8"/>
  <c r="E126" i="8"/>
  <c r="I46" i="8"/>
  <c r="J45" i="8"/>
  <c r="J29" i="8"/>
  <c r="J121" i="8"/>
  <c r="K83" i="8"/>
  <c r="E138" i="8"/>
  <c r="L37" i="8"/>
  <c r="K59" i="8"/>
  <c r="J35" i="8"/>
  <c r="H160" i="8"/>
  <c r="M102" i="8"/>
  <c r="N59" i="8"/>
  <c r="F123" i="8"/>
  <c r="M18" i="8"/>
  <c r="H22" i="8"/>
  <c r="E137" i="8"/>
  <c r="H61" i="8"/>
  <c r="H148" i="8"/>
  <c r="M35" i="8"/>
  <c r="N78" i="8"/>
  <c r="O34" i="8"/>
  <c r="H145" i="8"/>
  <c r="N98" i="8"/>
  <c r="G97" i="8"/>
  <c r="G122" i="8"/>
  <c r="F54" i="8"/>
  <c r="P60" i="8"/>
  <c r="G77" i="8"/>
  <c r="M106" i="8"/>
  <c r="H96" i="8"/>
  <c r="N157" i="8"/>
  <c r="E19" i="8"/>
  <c r="P49" i="8"/>
  <c r="G33" i="8"/>
  <c r="P126" i="8"/>
  <c r="G67" i="8"/>
  <c r="O145" i="8"/>
  <c r="F159" i="8"/>
  <c r="K134" i="8"/>
  <c r="K69" i="8"/>
  <c r="L121" i="8"/>
  <c r="K66" i="8"/>
  <c r="E122" i="8"/>
  <c r="J153" i="8"/>
  <c r="P26" i="8"/>
  <c r="P68" i="8"/>
  <c r="K158" i="8"/>
  <c r="L162" i="8"/>
  <c r="M133" i="8"/>
  <c r="J107" i="8"/>
  <c r="I67" i="8"/>
  <c r="H92" i="8"/>
  <c r="P78" i="8"/>
  <c r="E38" i="8"/>
  <c r="I125" i="8"/>
  <c r="I124" i="8"/>
  <c r="F109" i="8"/>
  <c r="P46" i="8"/>
  <c r="O42" i="8"/>
  <c r="M154" i="8"/>
  <c r="L131" i="8"/>
  <c r="L80" i="8"/>
  <c r="H18" i="8"/>
  <c r="G127" i="8"/>
  <c r="K132" i="8"/>
  <c r="K142" i="8"/>
  <c r="I154" i="8"/>
  <c r="J89" i="8"/>
  <c r="F113" i="8"/>
  <c r="J119" i="8"/>
  <c r="K148" i="8"/>
  <c r="J66" i="8"/>
  <c r="I31" i="8"/>
  <c r="I21" i="8"/>
  <c r="L36" i="8"/>
  <c r="K23" i="8"/>
  <c r="I48" i="8"/>
  <c r="J20" i="8"/>
  <c r="L52" i="8"/>
  <c r="I34" i="8"/>
  <c r="I52" i="8"/>
  <c r="K17" i="8"/>
  <c r="I23" i="8"/>
  <c r="I26" i="8"/>
  <c r="K62" i="8"/>
  <c r="L45" i="8"/>
  <c r="K53" i="8"/>
  <c r="L48" i="8"/>
  <c r="K58" i="8"/>
  <c r="K20" i="8"/>
  <c r="E72" i="8"/>
  <c r="N64" i="8"/>
  <c r="L135" i="8"/>
  <c r="F163" i="8"/>
  <c r="O67" i="8"/>
  <c r="F152" i="8"/>
  <c r="E32" i="8"/>
  <c r="P54" i="8"/>
  <c r="I132" i="8"/>
  <c r="N80" i="8"/>
  <c r="L140" i="8"/>
  <c r="K81" i="8"/>
  <c r="O77" i="8"/>
  <c r="P25" i="8"/>
  <c r="L123" i="8"/>
  <c r="I29" i="8"/>
  <c r="J23" i="8"/>
  <c r="L21" i="8"/>
  <c r="I108" i="8"/>
  <c r="K70" i="8"/>
  <c r="O140" i="8"/>
  <c r="K15" i="8"/>
  <c r="J50" i="8"/>
  <c r="L46" i="8"/>
  <c r="P18" i="8"/>
  <c r="E51" i="8"/>
  <c r="G105" i="8"/>
  <c r="E91" i="8"/>
  <c r="N107" i="8"/>
  <c r="O70" i="8"/>
  <c r="H109" i="8"/>
  <c r="M118" i="8"/>
  <c r="E54" i="8"/>
  <c r="G89" i="8"/>
  <c r="N90" i="8"/>
  <c r="N102" i="8"/>
  <c r="M145" i="8"/>
  <c r="E24" i="8"/>
  <c r="K149" i="8"/>
  <c r="N30" i="8"/>
  <c r="M98" i="8"/>
  <c r="F119" i="8"/>
  <c r="N122" i="8"/>
  <c r="L87" i="8"/>
  <c r="H50" i="8"/>
  <c r="J93" i="8"/>
  <c r="E160" i="8"/>
  <c r="K103" i="8"/>
  <c r="M120" i="8"/>
  <c r="G136" i="8"/>
  <c r="F127" i="8"/>
  <c r="I79" i="8"/>
  <c r="O66" i="8"/>
  <c r="P145" i="8"/>
  <c r="P82" i="8"/>
  <c r="I115" i="8"/>
  <c r="I150" i="8"/>
  <c r="M111" i="8"/>
  <c r="J73" i="8"/>
  <c r="I81" i="8"/>
  <c r="P94" i="8"/>
  <c r="J100" i="8"/>
  <c r="J139" i="8"/>
  <c r="M40" i="8"/>
  <c r="J144" i="8"/>
  <c r="F116" i="8"/>
  <c r="I109" i="8"/>
  <c r="M91" i="8"/>
  <c r="I97" i="8"/>
  <c r="I143" i="8"/>
  <c r="I113" i="8"/>
  <c r="G65" i="8"/>
  <c r="P85" i="8"/>
  <c r="F78" i="8"/>
  <c r="I93" i="8"/>
  <c r="F19" i="8"/>
  <c r="J106" i="8"/>
  <c r="P43" i="8"/>
  <c r="H144" i="8"/>
  <c r="K98" i="8"/>
  <c r="I137" i="8"/>
  <c r="I110" i="8"/>
  <c r="F154" i="8"/>
  <c r="E66" i="8"/>
  <c r="G126" i="8"/>
  <c r="J78" i="8"/>
  <c r="L126" i="8"/>
  <c r="I40" i="8"/>
  <c r="I18" i="8"/>
  <c r="K30" i="8"/>
  <c r="J51" i="8"/>
  <c r="L16" i="8"/>
  <c r="J19" i="8"/>
  <c r="J41" i="8"/>
  <c r="I35" i="8"/>
  <c r="L35" i="8"/>
  <c r="L54" i="8"/>
  <c r="J17" i="8"/>
  <c r="J24" i="8"/>
  <c r="I59" i="8"/>
  <c r="I32" i="8"/>
  <c r="P105" i="8"/>
  <c r="J111" i="8"/>
  <c r="O78" i="8"/>
  <c r="M146" i="8"/>
  <c r="E148" i="8"/>
  <c r="E120" i="8"/>
  <c r="F99" i="8"/>
  <c r="I146" i="8"/>
  <c r="O39" i="8"/>
  <c r="G161" i="8"/>
  <c r="O150" i="8"/>
  <c r="F33" i="8"/>
  <c r="F153" i="8"/>
  <c r="I122" i="8"/>
  <c r="L76" i="8"/>
  <c r="L55" i="8"/>
  <c r="J56" i="8"/>
  <c r="J49" i="8"/>
  <c r="L109" i="8"/>
  <c r="J88" i="8"/>
  <c r="M103" i="8"/>
  <c r="J31" i="8"/>
  <c r="I16" i="8"/>
  <c r="L159" i="8"/>
  <c r="M94" i="8"/>
  <c r="G76" i="8"/>
  <c r="H35" i="8"/>
  <c r="P111" i="8"/>
  <c r="G151" i="8"/>
  <c r="O92" i="8"/>
  <c r="H90" i="8"/>
  <c r="P81" i="8"/>
  <c r="O99" i="8"/>
  <c r="J85" i="8"/>
  <c r="M119" i="8"/>
  <c r="O123" i="8"/>
  <c r="H44" i="8"/>
  <c r="K156" i="8"/>
  <c r="N62" i="8"/>
  <c r="K129" i="8"/>
  <c r="E36" i="8"/>
  <c r="G20" i="8"/>
  <c r="L136" i="8"/>
  <c r="F105" i="8"/>
  <c r="E88" i="8"/>
  <c r="H27" i="8"/>
  <c r="K122" i="8"/>
  <c r="L74" i="8"/>
  <c r="M61" i="8"/>
  <c r="J98" i="8"/>
  <c r="K52" i="8"/>
  <c r="K60" i="8"/>
  <c r="J61" i="8"/>
  <c r="J15" i="8"/>
  <c r="I25" i="8"/>
  <c r="K24" i="8"/>
  <c r="I27" i="8"/>
  <c r="O104" i="8"/>
  <c r="J92" i="8"/>
  <c r="P89" i="8"/>
  <c r="N27" i="8"/>
  <c r="L63" i="8"/>
  <c r="N142" i="8"/>
  <c r="E39" i="8"/>
  <c r="N105" i="8"/>
  <c r="M137" i="8"/>
  <c r="L31" i="8"/>
  <c r="G102" i="8"/>
  <c r="H76" i="8"/>
  <c r="P22" i="8"/>
  <c r="E89" i="8"/>
  <c r="L47" i="8"/>
  <c r="N136" i="8"/>
  <c r="G118" i="8"/>
  <c r="J154" i="8"/>
  <c r="G86" i="8"/>
  <c r="I60" i="8"/>
  <c r="P38" i="8"/>
  <c r="J155" i="8"/>
  <c r="I49" i="8"/>
  <c r="E157" i="8"/>
  <c r="K73" i="8"/>
  <c r="K136" i="8"/>
  <c r="I53" i="8"/>
  <c r="P79" i="8"/>
  <c r="H101" i="8"/>
  <c r="N79" i="8"/>
  <c r="N41" i="8"/>
  <c r="P114" i="8"/>
  <c r="G108" i="8"/>
  <c r="E60" i="8"/>
  <c r="I95" i="8"/>
  <c r="M72" i="8"/>
  <c r="G112" i="8"/>
  <c r="N115" i="8"/>
  <c r="O74" i="8"/>
  <c r="H53" i="8"/>
  <c r="P47" i="8"/>
  <c r="P156" i="8"/>
  <c r="L72" i="8"/>
  <c r="G145" i="8"/>
  <c r="I71" i="8"/>
  <c r="I126" i="8"/>
  <c r="H23" i="8"/>
  <c r="N156" i="8"/>
  <c r="H70" i="8"/>
  <c r="I96" i="8"/>
  <c r="O133" i="8"/>
  <c r="H104" i="8"/>
  <c r="K161" i="8"/>
  <c r="I61" i="8"/>
  <c r="K61" i="8"/>
  <c r="K18" i="8"/>
  <c r="K25" i="8"/>
  <c r="L59" i="8"/>
  <c r="K56" i="8"/>
  <c r="I63" i="8"/>
  <c r="K91" i="8"/>
  <c r="F134" i="8"/>
  <c r="J63" i="8"/>
  <c r="L18" i="8"/>
  <c r="P48" i="8"/>
  <c r="O138" i="8"/>
  <c r="M27" i="8"/>
  <c r="G163" i="8"/>
  <c r="J54" i="8"/>
  <c r="K38" i="8"/>
  <c r="P151" i="8"/>
  <c r="M89" i="8"/>
  <c r="F138" i="8"/>
  <c r="L98" i="8"/>
  <c r="F52" i="8"/>
  <c r="L56" i="8"/>
  <c r="P116" i="8"/>
  <c r="G91" i="8"/>
  <c r="I103" i="8"/>
  <c r="F66" i="8"/>
  <c r="N95" i="8"/>
  <c r="I41" i="8"/>
  <c r="P125" i="8"/>
  <c r="O63" i="8"/>
  <c r="L91" i="8"/>
  <c r="L144" i="8"/>
  <c r="I54" i="8"/>
  <c r="I47" i="8"/>
  <c r="F157" i="8"/>
  <c r="L124" i="8"/>
  <c r="J58" i="8"/>
  <c r="E117" i="8"/>
  <c r="L127" i="8"/>
  <c r="J65" i="8"/>
  <c r="I161" i="8"/>
  <c r="J43" i="8"/>
  <c r="F69" i="8"/>
  <c r="P30" i="8"/>
  <c r="P74" i="8"/>
  <c r="O90" i="8"/>
  <c r="H140" i="8"/>
  <c r="P115" i="8"/>
  <c r="F125" i="8"/>
  <c r="L97" i="8"/>
  <c r="M161" i="8"/>
  <c r="L149" i="8"/>
  <c r="F132" i="8"/>
  <c r="M26" i="8"/>
  <c r="P157" i="8"/>
  <c r="N101" i="8"/>
  <c r="H30" i="8"/>
  <c r="I105" i="8"/>
  <c r="P153" i="8"/>
  <c r="E57" i="8"/>
  <c r="I77" i="8"/>
  <c r="M86" i="8"/>
  <c r="G110" i="8"/>
  <c r="M123" i="8"/>
  <c r="I148" i="8"/>
  <c r="H95" i="8"/>
  <c r="E21" i="8"/>
  <c r="I157" i="8"/>
  <c r="K33" i="8"/>
  <c r="L15" i="8"/>
  <c r="K26" i="8"/>
  <c r="K31" i="8"/>
  <c r="L25" i="8"/>
  <c r="J16" i="8"/>
  <c r="K43" i="8"/>
  <c r="J145" i="8"/>
  <c r="J149" i="8"/>
  <c r="N83" i="8"/>
  <c r="N150" i="8"/>
  <c r="F61" i="8"/>
  <c r="J53" i="8"/>
  <c r="L42" i="8"/>
  <c r="I62" i="8"/>
  <c r="E93" i="8"/>
  <c r="M30" i="8"/>
  <c r="J104" i="8"/>
  <c r="L84" i="8"/>
  <c r="P92" i="8"/>
  <c r="J33" i="8"/>
  <c r="L28" i="8"/>
  <c r="G123" i="8"/>
  <c r="P27" i="8"/>
  <c r="P21" i="8"/>
  <c r="I156" i="8"/>
  <c r="N49" i="8"/>
  <c r="I20" i="8"/>
  <c r="K32" i="8"/>
  <c r="P123" i="8"/>
  <c r="G81" i="8"/>
  <c r="J135" i="8"/>
  <c r="K92" i="8"/>
  <c r="H84" i="8"/>
  <c r="J26" i="8"/>
  <c r="L102" i="8"/>
  <c r="E144" i="8"/>
  <c r="E45" i="8"/>
  <c r="J164" i="8"/>
  <c r="K153" i="8"/>
  <c r="J21" i="8"/>
  <c r="L65" i="8"/>
  <c r="F30" i="8"/>
  <c r="J30" i="8"/>
  <c r="L58" i="8"/>
  <c r="E124" i="8"/>
  <c r="K113" i="8"/>
  <c r="P97" i="8"/>
  <c r="I19" i="8"/>
  <c r="G137" i="8"/>
  <c r="H136" i="8"/>
  <c r="N71" i="8"/>
  <c r="H56" i="8"/>
  <c r="O22" i="8"/>
  <c r="M87" i="8"/>
  <c r="N58" i="8"/>
  <c r="M64" i="8"/>
  <c r="O55" i="8"/>
  <c r="K135" i="8"/>
  <c r="H164" i="8"/>
  <c r="O41" i="8"/>
  <c r="N89" i="8"/>
  <c r="E16" i="8"/>
  <c r="J120" i="8"/>
  <c r="M135" i="8"/>
  <c r="H59" i="8"/>
  <c r="F15" i="8"/>
  <c r="L105" i="8"/>
  <c r="L20" i="8"/>
  <c r="H159" i="8"/>
  <c r="G51" i="8"/>
  <c r="I83" i="8"/>
  <c r="N51" i="8"/>
  <c r="G142" i="8"/>
  <c r="K40" i="8"/>
  <c r="O158" i="8"/>
  <c r="M113" i="8"/>
  <c r="I106" i="8"/>
  <c r="M51" i="8"/>
  <c r="K67" i="8"/>
  <c r="K48" i="8"/>
  <c r="H85" i="8"/>
  <c r="I119" i="8"/>
  <c r="L100" i="8"/>
  <c r="O81" i="8"/>
  <c r="K41" i="8"/>
  <c r="N92" i="8"/>
  <c r="N113" i="8"/>
  <c r="H66" i="8"/>
  <c r="M19" i="8"/>
  <c r="L33" i="8"/>
  <c r="K138" i="8"/>
  <c r="I128" i="8"/>
  <c r="I28" i="8"/>
  <c r="O46" i="8"/>
  <c r="H60" i="8"/>
  <c r="L96" i="8"/>
  <c r="O96" i="8"/>
  <c r="I55" i="8"/>
  <c r="M22" i="8"/>
  <c r="F120" i="8"/>
  <c r="F129" i="8"/>
  <c r="M21" i="8"/>
  <c r="G120" i="8"/>
  <c r="E33" i="8"/>
  <c r="N21" i="8"/>
  <c r="J18" i="8"/>
  <c r="M15" i="8"/>
  <c r="F128" i="8"/>
  <c r="L153" i="8"/>
  <c r="N68" i="8"/>
  <c r="E164" i="8"/>
  <c r="J140" i="8"/>
  <c r="K34" i="8"/>
  <c r="K29" i="8"/>
  <c r="N163" i="8"/>
  <c r="N148" i="8"/>
  <c r="P146" i="8"/>
  <c r="J142" i="8"/>
  <c r="F36" i="8"/>
  <c r="J90" i="8"/>
  <c r="L92" i="8"/>
  <c r="J52" i="8"/>
  <c r="K51" i="8"/>
  <c r="J37" i="8"/>
  <c r="F110" i="8"/>
  <c r="J127" i="8"/>
  <c r="N40" i="8"/>
  <c r="G85" i="8"/>
  <c r="G109" i="8"/>
  <c r="O72" i="8"/>
  <c r="I152" i="8"/>
  <c r="M77" i="8"/>
  <c r="K37" i="8"/>
  <c r="I50" i="8"/>
  <c r="K90" i="8"/>
  <c r="M160" i="8"/>
  <c r="P23" i="8"/>
  <c r="K36" i="8"/>
  <c r="P50" i="8"/>
  <c r="G152" i="8"/>
  <c r="L141" i="8"/>
  <c r="O127" i="8"/>
  <c r="I78" i="8"/>
  <c r="O111" i="8"/>
  <c r="L120" i="8"/>
  <c r="I38" i="8"/>
  <c r="I30" i="8"/>
  <c r="E96" i="8"/>
  <c r="O109" i="8"/>
  <c r="P65" i="8"/>
  <c r="G69" i="8"/>
  <c r="G117" i="8"/>
  <c r="G82" i="8"/>
  <c r="L103" i="8"/>
  <c r="F23" i="8"/>
  <c r="N134" i="8"/>
  <c r="E23" i="8"/>
  <c r="M141" i="8"/>
  <c r="E44" i="8"/>
  <c r="J112" i="8"/>
  <c r="G50" i="8"/>
  <c r="K128" i="8"/>
  <c r="M20" i="8"/>
  <c r="M23" i="8"/>
  <c r="G160" i="8"/>
  <c r="I92" i="8"/>
  <c r="K115" i="8"/>
  <c r="J132" i="8"/>
  <c r="L93" i="8"/>
  <c r="K68" i="8"/>
  <c r="K79" i="8"/>
  <c r="E26" i="8"/>
  <c r="I33" i="8"/>
  <c r="K44" i="8"/>
  <c r="J46" i="8"/>
  <c r="I37" i="8"/>
  <c r="J36" i="8"/>
  <c r="J32" i="8"/>
  <c r="L64" i="8"/>
  <c r="G149" i="8"/>
  <c r="E139" i="8"/>
  <c r="G72" i="8"/>
  <c r="M29" i="8"/>
  <c r="M70" i="8"/>
  <c r="O15" i="8"/>
  <c r="J81" i="8"/>
  <c r="M34" i="8"/>
  <c r="P42" i="8"/>
  <c r="F90" i="8"/>
  <c r="G143" i="8"/>
  <c r="G74" i="8"/>
  <c r="K164" i="8"/>
  <c r="E75" i="8"/>
  <c r="K110" i="8"/>
  <c r="E141" i="8"/>
  <c r="H118" i="8"/>
  <c r="E59" i="8"/>
  <c r="K160" i="8"/>
  <c r="P164" i="8"/>
  <c r="I123" i="8"/>
  <c r="N109" i="8"/>
  <c r="J158" i="8"/>
  <c r="E105" i="8"/>
  <c r="I140" i="8"/>
  <c r="I15" i="8"/>
  <c r="I57" i="8"/>
  <c r="J27" i="8"/>
  <c r="I39" i="8"/>
  <c r="L57" i="8"/>
  <c r="K16" i="8"/>
  <c r="J62" i="8"/>
  <c r="F81" i="8"/>
  <c r="N72" i="8"/>
  <c r="O135" i="8"/>
  <c r="N104" i="8"/>
  <c r="I159" i="8"/>
  <c r="E103" i="8"/>
  <c r="E106" i="8"/>
  <c r="G39" i="8"/>
  <c r="O62" i="8"/>
  <c r="G28" i="8"/>
  <c r="N53" i="8"/>
  <c r="L155" i="8"/>
  <c r="I136" i="8"/>
  <c r="L128" i="8"/>
  <c r="I58" i="8"/>
  <c r="P147" i="8"/>
  <c r="L134" i="8"/>
  <c r="E92" i="8"/>
  <c r="J163" i="8"/>
  <c r="L50" i="8"/>
  <c r="E7" i="9" l="1"/>
  <c r="F7" i="9"/>
  <c r="A6" i="13"/>
  <c r="A5" i="13"/>
  <c r="U9" i="12" l="1"/>
  <c r="V9" i="12" s="1"/>
  <c r="S9" i="12"/>
  <c r="T9" i="12" s="1"/>
  <c r="Q9" i="12"/>
  <c r="R9" i="12" s="1"/>
  <c r="P9" i="12"/>
  <c r="M9" i="12"/>
  <c r="N9" i="12" s="1"/>
  <c r="K9" i="12"/>
  <c r="L9" i="12" s="1"/>
  <c r="I9" i="12"/>
  <c r="J9" i="12" s="1"/>
  <c r="H9" i="12"/>
  <c r="U13" i="12"/>
  <c r="V13" i="12" s="1"/>
  <c r="S13" i="12"/>
  <c r="T13" i="12" s="1"/>
  <c r="Q13" i="12"/>
  <c r="R13" i="12" s="1"/>
  <c r="P13" i="12"/>
  <c r="M13" i="12"/>
  <c r="N13" i="12" s="1"/>
  <c r="K13" i="12"/>
  <c r="L13" i="12" s="1"/>
  <c r="I13" i="12"/>
  <c r="J13" i="12" s="1"/>
  <c r="H13" i="12"/>
  <c r="U11" i="12"/>
  <c r="V11" i="12" s="1"/>
  <c r="S11" i="12"/>
  <c r="T11" i="12" s="1"/>
  <c r="Q11" i="12"/>
  <c r="R11" i="12" s="1"/>
  <c r="P11" i="12"/>
  <c r="M11" i="12"/>
  <c r="N11" i="12" s="1"/>
  <c r="K11" i="12"/>
  <c r="L11" i="12" s="1"/>
  <c r="I11" i="12"/>
  <c r="J11" i="12" s="1"/>
  <c r="H11" i="12"/>
  <c r="S12" i="6"/>
  <c r="T12" i="6" s="1"/>
  <c r="Q12" i="6"/>
  <c r="R12" i="6" s="1"/>
  <c r="O12" i="6"/>
  <c r="P12" i="6" s="1"/>
  <c r="N12" i="6"/>
  <c r="K12" i="6"/>
  <c r="L12" i="6" s="1"/>
  <c r="I12" i="6"/>
  <c r="J12" i="6" s="1"/>
  <c r="G12" i="6"/>
  <c r="H12" i="6" s="1"/>
  <c r="F12" i="6"/>
  <c r="U72" i="12"/>
  <c r="V72" i="12" s="1"/>
  <c r="S72" i="12"/>
  <c r="T72" i="12" s="1"/>
  <c r="Q72" i="12"/>
  <c r="R72" i="12" s="1"/>
  <c r="P72" i="12"/>
  <c r="M72" i="12"/>
  <c r="N72" i="12" s="1"/>
  <c r="K72" i="12"/>
  <c r="L72" i="12" s="1"/>
  <c r="I72" i="12"/>
  <c r="J72" i="12" s="1"/>
  <c r="H72" i="12"/>
  <c r="X72" i="12" s="1"/>
  <c r="Z72" i="12" s="1"/>
  <c r="U71" i="12"/>
  <c r="V71" i="12" s="1"/>
  <c r="S71" i="12"/>
  <c r="T71" i="12" s="1"/>
  <c r="Q71" i="12"/>
  <c r="R71" i="12" s="1"/>
  <c r="P71" i="12"/>
  <c r="M71" i="12"/>
  <c r="N71" i="12" s="1"/>
  <c r="K71" i="12"/>
  <c r="L71" i="12" s="1"/>
  <c r="I71" i="12"/>
  <c r="J71" i="12" s="1"/>
  <c r="H71" i="12"/>
  <c r="U70" i="12"/>
  <c r="V70" i="12" s="1"/>
  <c r="S70" i="12"/>
  <c r="T70" i="12" s="1"/>
  <c r="Q70" i="12"/>
  <c r="R70" i="12" s="1"/>
  <c r="P70" i="12"/>
  <c r="M70" i="12"/>
  <c r="N70" i="12" s="1"/>
  <c r="K70" i="12"/>
  <c r="L70" i="12" s="1"/>
  <c r="I70" i="12"/>
  <c r="J70" i="12" s="1"/>
  <c r="H70" i="12"/>
  <c r="U69" i="12"/>
  <c r="V69" i="12" s="1"/>
  <c r="S69" i="12"/>
  <c r="T69" i="12" s="1"/>
  <c r="Q69" i="12"/>
  <c r="R69" i="12" s="1"/>
  <c r="P69" i="12"/>
  <c r="M69" i="12"/>
  <c r="N69" i="12" s="1"/>
  <c r="K69" i="12"/>
  <c r="L69" i="12" s="1"/>
  <c r="I69" i="12"/>
  <c r="J69" i="12" s="1"/>
  <c r="H69" i="12"/>
  <c r="X69" i="12" s="1"/>
  <c r="Z69" i="12" s="1"/>
  <c r="U68" i="12"/>
  <c r="V68" i="12" s="1"/>
  <c r="S68" i="12"/>
  <c r="T68" i="12" s="1"/>
  <c r="Q68" i="12"/>
  <c r="R68" i="12" s="1"/>
  <c r="P68" i="12"/>
  <c r="M68" i="12"/>
  <c r="N68" i="12" s="1"/>
  <c r="K68" i="12"/>
  <c r="L68" i="12" s="1"/>
  <c r="I68" i="12"/>
  <c r="J68" i="12" s="1"/>
  <c r="H68" i="12"/>
  <c r="X68" i="12" s="1"/>
  <c r="Z68" i="12" s="1"/>
  <c r="U67" i="12"/>
  <c r="V67" i="12" s="1"/>
  <c r="S67" i="12"/>
  <c r="T67" i="12" s="1"/>
  <c r="Q67" i="12"/>
  <c r="R67" i="12" s="1"/>
  <c r="P67" i="12"/>
  <c r="M67" i="12"/>
  <c r="N67" i="12" s="1"/>
  <c r="K67" i="12"/>
  <c r="L67" i="12" s="1"/>
  <c r="I67" i="12"/>
  <c r="J67" i="12" s="1"/>
  <c r="H67" i="12"/>
  <c r="U66" i="12"/>
  <c r="V66" i="12" s="1"/>
  <c r="S66" i="12"/>
  <c r="T66" i="12" s="1"/>
  <c r="Q66" i="12"/>
  <c r="R66" i="12" s="1"/>
  <c r="P66" i="12"/>
  <c r="M66" i="12"/>
  <c r="N66" i="12" s="1"/>
  <c r="K66" i="12"/>
  <c r="L66" i="12" s="1"/>
  <c r="I66" i="12"/>
  <c r="J66" i="12" s="1"/>
  <c r="H66" i="12"/>
  <c r="U65" i="12"/>
  <c r="V65" i="12" s="1"/>
  <c r="S65" i="12"/>
  <c r="T65" i="12" s="1"/>
  <c r="Q65" i="12"/>
  <c r="R65" i="12" s="1"/>
  <c r="P65" i="12"/>
  <c r="M65" i="12"/>
  <c r="N65" i="12" s="1"/>
  <c r="K65" i="12"/>
  <c r="L65" i="12" s="1"/>
  <c r="I65" i="12"/>
  <c r="J65" i="12" s="1"/>
  <c r="H65" i="12"/>
  <c r="U64" i="12"/>
  <c r="V64" i="12" s="1"/>
  <c r="S64" i="12"/>
  <c r="T64" i="12" s="1"/>
  <c r="Q64" i="12"/>
  <c r="R64" i="12" s="1"/>
  <c r="P64" i="12"/>
  <c r="M64" i="12"/>
  <c r="N64" i="12" s="1"/>
  <c r="K64" i="12"/>
  <c r="L64" i="12" s="1"/>
  <c r="I64" i="12"/>
  <c r="J64" i="12" s="1"/>
  <c r="H64" i="12"/>
  <c r="X64" i="12" s="1"/>
  <c r="Z64" i="12" s="1"/>
  <c r="U63" i="12"/>
  <c r="V63" i="12" s="1"/>
  <c r="S63" i="12"/>
  <c r="T63" i="12" s="1"/>
  <c r="Q63" i="12"/>
  <c r="R63" i="12" s="1"/>
  <c r="P63" i="12"/>
  <c r="M63" i="12"/>
  <c r="N63" i="12" s="1"/>
  <c r="K63" i="12"/>
  <c r="L63" i="12" s="1"/>
  <c r="I63" i="12"/>
  <c r="J63" i="12" s="1"/>
  <c r="H63" i="12"/>
  <c r="U62" i="12"/>
  <c r="V62" i="12" s="1"/>
  <c r="S62" i="12"/>
  <c r="T62" i="12" s="1"/>
  <c r="Q62" i="12"/>
  <c r="R62" i="12" s="1"/>
  <c r="P62" i="12"/>
  <c r="M62" i="12"/>
  <c r="N62" i="12" s="1"/>
  <c r="K62" i="12"/>
  <c r="L62" i="12" s="1"/>
  <c r="I62" i="12"/>
  <c r="J62" i="12" s="1"/>
  <c r="H62" i="12"/>
  <c r="U61" i="12"/>
  <c r="V61" i="12" s="1"/>
  <c r="S61" i="12"/>
  <c r="T61" i="12" s="1"/>
  <c r="Q61" i="12"/>
  <c r="R61" i="12" s="1"/>
  <c r="P61" i="12"/>
  <c r="M61" i="12"/>
  <c r="N61" i="12" s="1"/>
  <c r="K61" i="12"/>
  <c r="L61" i="12" s="1"/>
  <c r="I61" i="12"/>
  <c r="J61" i="12" s="1"/>
  <c r="H61" i="12"/>
  <c r="X61" i="12" s="1"/>
  <c r="Z61" i="12" s="1"/>
  <c r="U60" i="12"/>
  <c r="V60" i="12" s="1"/>
  <c r="S60" i="12"/>
  <c r="T60" i="12" s="1"/>
  <c r="Q60" i="12"/>
  <c r="R60" i="12" s="1"/>
  <c r="P60" i="12"/>
  <c r="M60" i="12"/>
  <c r="N60" i="12" s="1"/>
  <c r="K60" i="12"/>
  <c r="L60" i="12" s="1"/>
  <c r="I60" i="12"/>
  <c r="J60" i="12" s="1"/>
  <c r="H60" i="12"/>
  <c r="U59" i="12"/>
  <c r="V59" i="12" s="1"/>
  <c r="S59" i="12"/>
  <c r="T59" i="12" s="1"/>
  <c r="Q59" i="12"/>
  <c r="R59" i="12" s="1"/>
  <c r="P59" i="12"/>
  <c r="M59" i="12"/>
  <c r="N59" i="12" s="1"/>
  <c r="K59" i="12"/>
  <c r="L59" i="12" s="1"/>
  <c r="I59" i="12"/>
  <c r="J59" i="12" s="1"/>
  <c r="H59" i="12"/>
  <c r="U58" i="12"/>
  <c r="V58" i="12" s="1"/>
  <c r="S58" i="12"/>
  <c r="T58" i="12" s="1"/>
  <c r="Q58" i="12"/>
  <c r="R58" i="12" s="1"/>
  <c r="P58" i="12"/>
  <c r="M58" i="12"/>
  <c r="N58" i="12" s="1"/>
  <c r="K58" i="12"/>
  <c r="L58" i="12" s="1"/>
  <c r="I58" i="12"/>
  <c r="J58" i="12" s="1"/>
  <c r="H58" i="12"/>
  <c r="U57" i="12"/>
  <c r="V57" i="12" s="1"/>
  <c r="S57" i="12"/>
  <c r="T57" i="12" s="1"/>
  <c r="Q57" i="12"/>
  <c r="R57" i="12" s="1"/>
  <c r="P57" i="12"/>
  <c r="M57" i="12"/>
  <c r="N57" i="12" s="1"/>
  <c r="K57" i="12"/>
  <c r="L57" i="12" s="1"/>
  <c r="I57" i="12"/>
  <c r="J57" i="12" s="1"/>
  <c r="H57" i="12"/>
  <c r="U56" i="12"/>
  <c r="V56" i="12" s="1"/>
  <c r="S56" i="12"/>
  <c r="T56" i="12" s="1"/>
  <c r="Q56" i="12"/>
  <c r="R56" i="12" s="1"/>
  <c r="P56" i="12"/>
  <c r="M56" i="12"/>
  <c r="N56" i="12" s="1"/>
  <c r="K56" i="12"/>
  <c r="L56" i="12" s="1"/>
  <c r="I56" i="12"/>
  <c r="J56" i="12" s="1"/>
  <c r="H56" i="12"/>
  <c r="U55" i="12"/>
  <c r="V55" i="12" s="1"/>
  <c r="S55" i="12"/>
  <c r="T55" i="12" s="1"/>
  <c r="Q55" i="12"/>
  <c r="R55" i="12" s="1"/>
  <c r="P55" i="12"/>
  <c r="M55" i="12"/>
  <c r="N55" i="12" s="1"/>
  <c r="K55" i="12"/>
  <c r="L55" i="12" s="1"/>
  <c r="I55" i="12"/>
  <c r="J55" i="12" s="1"/>
  <c r="H55" i="12"/>
  <c r="U54" i="12"/>
  <c r="V54" i="12" s="1"/>
  <c r="S54" i="12"/>
  <c r="T54" i="12" s="1"/>
  <c r="Q54" i="12"/>
  <c r="R54" i="12" s="1"/>
  <c r="P54" i="12"/>
  <c r="M54" i="12"/>
  <c r="N54" i="12" s="1"/>
  <c r="K54" i="12"/>
  <c r="L54" i="12" s="1"/>
  <c r="I54" i="12"/>
  <c r="J54" i="12" s="1"/>
  <c r="H54" i="12"/>
  <c r="U53" i="12"/>
  <c r="V53" i="12" s="1"/>
  <c r="S53" i="12"/>
  <c r="T53" i="12" s="1"/>
  <c r="Q53" i="12"/>
  <c r="R53" i="12" s="1"/>
  <c r="P53" i="12"/>
  <c r="M53" i="12"/>
  <c r="N53" i="12" s="1"/>
  <c r="K53" i="12"/>
  <c r="L53" i="12" s="1"/>
  <c r="I53" i="12"/>
  <c r="J53" i="12" s="1"/>
  <c r="H53" i="12"/>
  <c r="X53" i="12" s="1"/>
  <c r="Z53" i="12" s="1"/>
  <c r="U52" i="12"/>
  <c r="V52" i="12" s="1"/>
  <c r="S52" i="12"/>
  <c r="T52" i="12" s="1"/>
  <c r="Q52" i="12"/>
  <c r="R52" i="12" s="1"/>
  <c r="P52" i="12"/>
  <c r="M52" i="12"/>
  <c r="N52" i="12" s="1"/>
  <c r="K52" i="12"/>
  <c r="L52" i="12" s="1"/>
  <c r="I52" i="12"/>
  <c r="J52" i="12" s="1"/>
  <c r="H52" i="12"/>
  <c r="X52" i="12" s="1"/>
  <c r="Z52" i="12" s="1"/>
  <c r="U51" i="12"/>
  <c r="V51" i="12" s="1"/>
  <c r="S51" i="12"/>
  <c r="T51" i="12" s="1"/>
  <c r="Q51" i="12"/>
  <c r="R51" i="12" s="1"/>
  <c r="P51" i="12"/>
  <c r="M51" i="12"/>
  <c r="N51" i="12" s="1"/>
  <c r="K51" i="12"/>
  <c r="L51" i="12" s="1"/>
  <c r="I51" i="12"/>
  <c r="J51" i="12" s="1"/>
  <c r="H51" i="12"/>
  <c r="X51" i="12" s="1"/>
  <c r="Z51" i="12" s="1"/>
  <c r="U50" i="12"/>
  <c r="V50" i="12" s="1"/>
  <c r="S50" i="12"/>
  <c r="T50" i="12" s="1"/>
  <c r="Q50" i="12"/>
  <c r="R50" i="12" s="1"/>
  <c r="P50" i="12"/>
  <c r="M50" i="12"/>
  <c r="N50" i="12" s="1"/>
  <c r="K50" i="12"/>
  <c r="L50" i="12" s="1"/>
  <c r="I50" i="12"/>
  <c r="J50" i="12" s="1"/>
  <c r="H50" i="12"/>
  <c r="X50" i="12" s="1"/>
  <c r="Z50" i="12" s="1"/>
  <c r="U49" i="12"/>
  <c r="V49" i="12" s="1"/>
  <c r="S49" i="12"/>
  <c r="T49" i="12" s="1"/>
  <c r="Q49" i="12"/>
  <c r="R49" i="12" s="1"/>
  <c r="P49" i="12"/>
  <c r="M49" i="12"/>
  <c r="N49" i="12" s="1"/>
  <c r="K49" i="12"/>
  <c r="L49" i="12" s="1"/>
  <c r="I49" i="12"/>
  <c r="J49" i="12" s="1"/>
  <c r="H49" i="12"/>
  <c r="U48" i="12"/>
  <c r="V48" i="12" s="1"/>
  <c r="S48" i="12"/>
  <c r="T48" i="12" s="1"/>
  <c r="Q48" i="12"/>
  <c r="R48" i="12" s="1"/>
  <c r="P48" i="12"/>
  <c r="M48" i="12"/>
  <c r="N48" i="12" s="1"/>
  <c r="K48" i="12"/>
  <c r="L48" i="12" s="1"/>
  <c r="I48" i="12"/>
  <c r="J48" i="12" s="1"/>
  <c r="H48" i="12"/>
  <c r="X48" i="12" s="1"/>
  <c r="Z48" i="12" s="1"/>
  <c r="U47" i="12"/>
  <c r="V47" i="12" s="1"/>
  <c r="S47" i="12"/>
  <c r="T47" i="12" s="1"/>
  <c r="Q47" i="12"/>
  <c r="R47" i="12" s="1"/>
  <c r="P47" i="12"/>
  <c r="M47" i="12"/>
  <c r="N47" i="12" s="1"/>
  <c r="K47" i="12"/>
  <c r="L47" i="12" s="1"/>
  <c r="I47" i="12"/>
  <c r="J47" i="12" s="1"/>
  <c r="H47" i="12"/>
  <c r="X47" i="12" s="1"/>
  <c r="Z47" i="12" s="1"/>
  <c r="U46" i="12"/>
  <c r="V46" i="12" s="1"/>
  <c r="S46" i="12"/>
  <c r="T46" i="12" s="1"/>
  <c r="Q46" i="12"/>
  <c r="R46" i="12" s="1"/>
  <c r="P46" i="12"/>
  <c r="M46" i="12"/>
  <c r="N46" i="12" s="1"/>
  <c r="K46" i="12"/>
  <c r="L46" i="12" s="1"/>
  <c r="I46" i="12"/>
  <c r="J46" i="12" s="1"/>
  <c r="H46" i="12"/>
  <c r="U45" i="12"/>
  <c r="V45" i="12" s="1"/>
  <c r="S45" i="12"/>
  <c r="T45" i="12" s="1"/>
  <c r="Q45" i="12"/>
  <c r="R45" i="12" s="1"/>
  <c r="P45" i="12"/>
  <c r="M45" i="12"/>
  <c r="N45" i="12" s="1"/>
  <c r="K45" i="12"/>
  <c r="L45" i="12" s="1"/>
  <c r="I45" i="12"/>
  <c r="J45" i="12" s="1"/>
  <c r="H45" i="12"/>
  <c r="X45" i="12" s="1"/>
  <c r="Z45" i="12" s="1"/>
  <c r="U44" i="12"/>
  <c r="V44" i="12" s="1"/>
  <c r="S44" i="12"/>
  <c r="T44" i="12" s="1"/>
  <c r="Q44" i="12"/>
  <c r="R44" i="12" s="1"/>
  <c r="P44" i="12"/>
  <c r="M44" i="12"/>
  <c r="N44" i="12" s="1"/>
  <c r="K44" i="12"/>
  <c r="L44" i="12" s="1"/>
  <c r="I44" i="12"/>
  <c r="J44" i="12" s="1"/>
  <c r="H44" i="12"/>
  <c r="X44" i="12" s="1"/>
  <c r="Z44" i="12" s="1"/>
  <c r="U43" i="12"/>
  <c r="V43" i="12" s="1"/>
  <c r="S43" i="12"/>
  <c r="T43" i="12" s="1"/>
  <c r="Q43" i="12"/>
  <c r="R43" i="12" s="1"/>
  <c r="P43" i="12"/>
  <c r="M43" i="12"/>
  <c r="N43" i="12" s="1"/>
  <c r="K43" i="12"/>
  <c r="L43" i="12" s="1"/>
  <c r="I43" i="12"/>
  <c r="J43" i="12" s="1"/>
  <c r="H43" i="12"/>
  <c r="X43" i="12" s="1"/>
  <c r="Z43" i="12" s="1"/>
  <c r="U42" i="12"/>
  <c r="V42" i="12" s="1"/>
  <c r="S42" i="12"/>
  <c r="T42" i="12" s="1"/>
  <c r="Q42" i="12"/>
  <c r="R42" i="12" s="1"/>
  <c r="P42" i="12"/>
  <c r="M42" i="12"/>
  <c r="N42" i="12" s="1"/>
  <c r="K42" i="12"/>
  <c r="L42" i="12" s="1"/>
  <c r="I42" i="12"/>
  <c r="J42" i="12" s="1"/>
  <c r="H42" i="12"/>
  <c r="X42" i="12" s="1"/>
  <c r="Z42" i="12" s="1"/>
  <c r="U41" i="12"/>
  <c r="V41" i="12" s="1"/>
  <c r="S41" i="12"/>
  <c r="T41" i="12" s="1"/>
  <c r="Q41" i="12"/>
  <c r="R41" i="12" s="1"/>
  <c r="P41" i="12"/>
  <c r="M41" i="12"/>
  <c r="N41" i="12" s="1"/>
  <c r="K41" i="12"/>
  <c r="L41" i="12" s="1"/>
  <c r="I41" i="12"/>
  <c r="J41" i="12" s="1"/>
  <c r="H41" i="12"/>
  <c r="X41" i="12" s="1"/>
  <c r="Z41" i="12" s="1"/>
  <c r="U40" i="12"/>
  <c r="V40" i="12" s="1"/>
  <c r="S40" i="12"/>
  <c r="T40" i="12" s="1"/>
  <c r="Q40" i="12"/>
  <c r="R40" i="12" s="1"/>
  <c r="P40" i="12"/>
  <c r="M40" i="12"/>
  <c r="N40" i="12" s="1"/>
  <c r="K40" i="12"/>
  <c r="L40" i="12" s="1"/>
  <c r="I40" i="12"/>
  <c r="J40" i="12" s="1"/>
  <c r="H40" i="12"/>
  <c r="X40" i="12" s="1"/>
  <c r="Z40" i="12" s="1"/>
  <c r="U39" i="12"/>
  <c r="V39" i="12" s="1"/>
  <c r="S39" i="12"/>
  <c r="T39" i="12" s="1"/>
  <c r="Q39" i="12"/>
  <c r="R39" i="12" s="1"/>
  <c r="P39" i="12"/>
  <c r="M39" i="12"/>
  <c r="N39" i="12" s="1"/>
  <c r="K39" i="12"/>
  <c r="L39" i="12" s="1"/>
  <c r="I39" i="12"/>
  <c r="J39" i="12" s="1"/>
  <c r="H39" i="12"/>
  <c r="X39" i="12" s="1"/>
  <c r="Z39" i="12" s="1"/>
  <c r="U38" i="12"/>
  <c r="V38" i="12" s="1"/>
  <c r="S38" i="12"/>
  <c r="T38" i="12" s="1"/>
  <c r="Q38" i="12"/>
  <c r="R38" i="12" s="1"/>
  <c r="P38" i="12"/>
  <c r="M38" i="12"/>
  <c r="N38" i="12" s="1"/>
  <c r="K38" i="12"/>
  <c r="L38" i="12" s="1"/>
  <c r="I38" i="12"/>
  <c r="J38" i="12" s="1"/>
  <c r="H38" i="12"/>
  <c r="X38" i="12" s="1"/>
  <c r="Z38" i="12" s="1"/>
  <c r="U37" i="12"/>
  <c r="V37" i="12" s="1"/>
  <c r="S37" i="12"/>
  <c r="T37" i="12" s="1"/>
  <c r="Q37" i="12"/>
  <c r="R37" i="12" s="1"/>
  <c r="P37" i="12"/>
  <c r="M37" i="12"/>
  <c r="N37" i="12" s="1"/>
  <c r="K37" i="12"/>
  <c r="L37" i="12" s="1"/>
  <c r="I37" i="12"/>
  <c r="J37" i="12" s="1"/>
  <c r="H37" i="12"/>
  <c r="U36" i="12"/>
  <c r="V36" i="12" s="1"/>
  <c r="S36" i="12"/>
  <c r="T36" i="12" s="1"/>
  <c r="Q36" i="12"/>
  <c r="R36" i="12" s="1"/>
  <c r="P36" i="12"/>
  <c r="M36" i="12"/>
  <c r="N36" i="12" s="1"/>
  <c r="K36" i="12"/>
  <c r="L36" i="12" s="1"/>
  <c r="I36" i="12"/>
  <c r="J36" i="12" s="1"/>
  <c r="H36" i="12"/>
  <c r="U35" i="12"/>
  <c r="V35" i="12" s="1"/>
  <c r="S35" i="12"/>
  <c r="T35" i="12" s="1"/>
  <c r="Q35" i="12"/>
  <c r="R35" i="12" s="1"/>
  <c r="P35" i="12"/>
  <c r="M35" i="12"/>
  <c r="N35" i="12" s="1"/>
  <c r="K35" i="12"/>
  <c r="L35" i="12" s="1"/>
  <c r="I35" i="12"/>
  <c r="J35" i="12" s="1"/>
  <c r="H35" i="12"/>
  <c r="U34" i="12"/>
  <c r="V34" i="12" s="1"/>
  <c r="S34" i="12"/>
  <c r="T34" i="12" s="1"/>
  <c r="Q34" i="12"/>
  <c r="R34" i="12" s="1"/>
  <c r="P34" i="12"/>
  <c r="M34" i="12"/>
  <c r="N34" i="12" s="1"/>
  <c r="K34" i="12"/>
  <c r="L34" i="12" s="1"/>
  <c r="I34" i="12"/>
  <c r="J34" i="12" s="1"/>
  <c r="H34" i="12"/>
  <c r="U33" i="12"/>
  <c r="V33" i="12" s="1"/>
  <c r="S33" i="12"/>
  <c r="T33" i="12" s="1"/>
  <c r="Q33" i="12"/>
  <c r="R33" i="12" s="1"/>
  <c r="P33" i="12"/>
  <c r="M33" i="12"/>
  <c r="N33" i="12" s="1"/>
  <c r="K33" i="12"/>
  <c r="L33" i="12" s="1"/>
  <c r="I33" i="12"/>
  <c r="J33" i="12" s="1"/>
  <c r="H33" i="12"/>
  <c r="U32" i="12"/>
  <c r="V32" i="12" s="1"/>
  <c r="S32" i="12"/>
  <c r="T32" i="12" s="1"/>
  <c r="Q32" i="12"/>
  <c r="R32" i="12" s="1"/>
  <c r="P32" i="12"/>
  <c r="M32" i="12"/>
  <c r="N32" i="12" s="1"/>
  <c r="K32" i="12"/>
  <c r="L32" i="12" s="1"/>
  <c r="I32" i="12"/>
  <c r="J32" i="12" s="1"/>
  <c r="H32" i="12"/>
  <c r="U31" i="12"/>
  <c r="V31" i="12" s="1"/>
  <c r="S31" i="12"/>
  <c r="T31" i="12" s="1"/>
  <c r="Q31" i="12"/>
  <c r="R31" i="12" s="1"/>
  <c r="P31" i="12"/>
  <c r="M31" i="12"/>
  <c r="N31" i="12" s="1"/>
  <c r="K31" i="12"/>
  <c r="L31" i="12" s="1"/>
  <c r="I31" i="12"/>
  <c r="J31" i="12" s="1"/>
  <c r="H31" i="12"/>
  <c r="U30" i="12"/>
  <c r="V30" i="12" s="1"/>
  <c r="S30" i="12"/>
  <c r="T30" i="12" s="1"/>
  <c r="Q30" i="12"/>
  <c r="R30" i="12" s="1"/>
  <c r="P30" i="12"/>
  <c r="M30" i="12"/>
  <c r="N30" i="12" s="1"/>
  <c r="K30" i="12"/>
  <c r="L30" i="12" s="1"/>
  <c r="I30" i="12"/>
  <c r="J30" i="12" s="1"/>
  <c r="H30" i="12"/>
  <c r="U29" i="12"/>
  <c r="V29" i="12" s="1"/>
  <c r="S29" i="12"/>
  <c r="T29" i="12" s="1"/>
  <c r="Q29" i="12"/>
  <c r="R29" i="12" s="1"/>
  <c r="P29" i="12"/>
  <c r="M29" i="12"/>
  <c r="N29" i="12" s="1"/>
  <c r="K29" i="12"/>
  <c r="L29" i="12" s="1"/>
  <c r="I29" i="12"/>
  <c r="J29" i="12" s="1"/>
  <c r="H29" i="12"/>
  <c r="X29" i="12" s="1"/>
  <c r="Z29" i="12" s="1"/>
  <c r="U28" i="12"/>
  <c r="V28" i="12" s="1"/>
  <c r="S28" i="12"/>
  <c r="T28" i="12" s="1"/>
  <c r="Q28" i="12"/>
  <c r="R28" i="12" s="1"/>
  <c r="P28" i="12"/>
  <c r="M28" i="12"/>
  <c r="N28" i="12" s="1"/>
  <c r="K28" i="12"/>
  <c r="L28" i="12" s="1"/>
  <c r="I28" i="12"/>
  <c r="J28" i="12" s="1"/>
  <c r="H28" i="12"/>
  <c r="U27" i="12"/>
  <c r="V27" i="12" s="1"/>
  <c r="S27" i="12"/>
  <c r="T27" i="12" s="1"/>
  <c r="Q27" i="12"/>
  <c r="R27" i="12" s="1"/>
  <c r="P27" i="12"/>
  <c r="M27" i="12"/>
  <c r="N27" i="12" s="1"/>
  <c r="K27" i="12"/>
  <c r="L27" i="12" s="1"/>
  <c r="I27" i="12"/>
  <c r="J27" i="12" s="1"/>
  <c r="H27" i="12"/>
  <c r="U26" i="12"/>
  <c r="V26" i="12" s="1"/>
  <c r="S26" i="12"/>
  <c r="T26" i="12" s="1"/>
  <c r="Q26" i="12"/>
  <c r="R26" i="12" s="1"/>
  <c r="P26" i="12"/>
  <c r="M26" i="12"/>
  <c r="N26" i="12" s="1"/>
  <c r="K26" i="12"/>
  <c r="L26" i="12" s="1"/>
  <c r="I26" i="12"/>
  <c r="J26" i="12" s="1"/>
  <c r="H26" i="12"/>
  <c r="U25" i="12"/>
  <c r="V25" i="12" s="1"/>
  <c r="S25" i="12"/>
  <c r="T25" i="12" s="1"/>
  <c r="Q25" i="12"/>
  <c r="R25" i="12" s="1"/>
  <c r="P25" i="12"/>
  <c r="M25" i="12"/>
  <c r="N25" i="12" s="1"/>
  <c r="K25" i="12"/>
  <c r="L25" i="12" s="1"/>
  <c r="I25" i="12"/>
  <c r="J25" i="12" s="1"/>
  <c r="H25" i="12"/>
  <c r="X25" i="12" s="1"/>
  <c r="Z25" i="12" s="1"/>
  <c r="U24" i="12"/>
  <c r="V24" i="12" s="1"/>
  <c r="S24" i="12"/>
  <c r="T24" i="12" s="1"/>
  <c r="Q24" i="12"/>
  <c r="R24" i="12" s="1"/>
  <c r="P24" i="12"/>
  <c r="M24" i="12"/>
  <c r="N24" i="12" s="1"/>
  <c r="K24" i="12"/>
  <c r="L24" i="12" s="1"/>
  <c r="I24" i="12"/>
  <c r="J24" i="12" s="1"/>
  <c r="H24" i="12"/>
  <c r="U23" i="12"/>
  <c r="V23" i="12" s="1"/>
  <c r="S23" i="12"/>
  <c r="T23" i="12" s="1"/>
  <c r="Q23" i="12"/>
  <c r="R23" i="12" s="1"/>
  <c r="P23" i="12"/>
  <c r="M23" i="12"/>
  <c r="N23" i="12" s="1"/>
  <c r="K23" i="12"/>
  <c r="L23" i="12" s="1"/>
  <c r="I23" i="12"/>
  <c r="J23" i="12" s="1"/>
  <c r="H23" i="12"/>
  <c r="U22" i="12"/>
  <c r="V22" i="12" s="1"/>
  <c r="S22" i="12"/>
  <c r="T22" i="12" s="1"/>
  <c r="Q22" i="12"/>
  <c r="R22" i="12" s="1"/>
  <c r="P22" i="12"/>
  <c r="M22" i="12"/>
  <c r="N22" i="12" s="1"/>
  <c r="K22" i="12"/>
  <c r="L22" i="12" s="1"/>
  <c r="I22" i="12"/>
  <c r="J22" i="12" s="1"/>
  <c r="H22" i="12"/>
  <c r="U21" i="12"/>
  <c r="V21" i="12" s="1"/>
  <c r="S21" i="12"/>
  <c r="T21" i="12" s="1"/>
  <c r="Q21" i="12"/>
  <c r="R21" i="12" s="1"/>
  <c r="P21" i="12"/>
  <c r="M21" i="12"/>
  <c r="N21" i="12" s="1"/>
  <c r="K21" i="12"/>
  <c r="L21" i="12" s="1"/>
  <c r="I21" i="12"/>
  <c r="J21" i="12" s="1"/>
  <c r="H21" i="12"/>
  <c r="U20" i="12"/>
  <c r="V20" i="12" s="1"/>
  <c r="S20" i="12"/>
  <c r="T20" i="12" s="1"/>
  <c r="Q20" i="12"/>
  <c r="R20" i="12" s="1"/>
  <c r="P20" i="12"/>
  <c r="M20" i="12"/>
  <c r="N20" i="12" s="1"/>
  <c r="K20" i="12"/>
  <c r="L20" i="12" s="1"/>
  <c r="I20" i="12"/>
  <c r="J20" i="12" s="1"/>
  <c r="H20" i="12"/>
  <c r="U19" i="12"/>
  <c r="V19" i="12" s="1"/>
  <c r="S19" i="12"/>
  <c r="T19" i="12" s="1"/>
  <c r="Q19" i="12"/>
  <c r="R19" i="12" s="1"/>
  <c r="P19" i="12"/>
  <c r="M19" i="12"/>
  <c r="N19" i="12" s="1"/>
  <c r="K19" i="12"/>
  <c r="L19" i="12" s="1"/>
  <c r="I19" i="12"/>
  <c r="J19" i="12" s="1"/>
  <c r="H19" i="12"/>
  <c r="U18" i="12"/>
  <c r="V18" i="12" s="1"/>
  <c r="S18" i="12"/>
  <c r="T18" i="12" s="1"/>
  <c r="Q18" i="12"/>
  <c r="R18" i="12" s="1"/>
  <c r="P18" i="12"/>
  <c r="M18" i="12"/>
  <c r="N18" i="12" s="1"/>
  <c r="K18" i="12"/>
  <c r="L18" i="12" s="1"/>
  <c r="I18" i="12"/>
  <c r="J18" i="12" s="1"/>
  <c r="H18" i="12"/>
  <c r="U17" i="12"/>
  <c r="V17" i="12" s="1"/>
  <c r="S17" i="12"/>
  <c r="T17" i="12" s="1"/>
  <c r="Q17" i="12"/>
  <c r="R17" i="12" s="1"/>
  <c r="P17" i="12"/>
  <c r="M17" i="12"/>
  <c r="N17" i="12" s="1"/>
  <c r="K17" i="12"/>
  <c r="L17" i="12" s="1"/>
  <c r="I17" i="12"/>
  <c r="J17" i="12" s="1"/>
  <c r="H17" i="12"/>
  <c r="U16" i="12"/>
  <c r="V16" i="12" s="1"/>
  <c r="S16" i="12"/>
  <c r="T16" i="12" s="1"/>
  <c r="Q16" i="12"/>
  <c r="R16" i="12" s="1"/>
  <c r="P16" i="12"/>
  <c r="M16" i="12"/>
  <c r="N16" i="12" s="1"/>
  <c r="K16" i="12"/>
  <c r="L16" i="12" s="1"/>
  <c r="I16" i="12"/>
  <c r="J16" i="12" s="1"/>
  <c r="H16" i="12"/>
  <c r="U15" i="12"/>
  <c r="V15" i="12" s="1"/>
  <c r="S15" i="12"/>
  <c r="T15" i="12" s="1"/>
  <c r="Q15" i="12"/>
  <c r="R15" i="12" s="1"/>
  <c r="P15" i="12"/>
  <c r="M15" i="12"/>
  <c r="N15" i="12" s="1"/>
  <c r="K15" i="12"/>
  <c r="L15" i="12" s="1"/>
  <c r="I15" i="12"/>
  <c r="J15" i="12" s="1"/>
  <c r="H15" i="12"/>
  <c r="U14" i="12"/>
  <c r="V14" i="12" s="1"/>
  <c r="S14" i="12"/>
  <c r="T14" i="12" s="1"/>
  <c r="Q14" i="12"/>
  <c r="R14" i="12" s="1"/>
  <c r="P14" i="12"/>
  <c r="M14" i="12"/>
  <c r="N14" i="12" s="1"/>
  <c r="K14" i="12"/>
  <c r="L14" i="12" s="1"/>
  <c r="I14" i="12"/>
  <c r="J14" i="12" s="1"/>
  <c r="H14" i="12"/>
  <c r="U12" i="12"/>
  <c r="V12" i="12" s="1"/>
  <c r="S12" i="12"/>
  <c r="T12" i="12" s="1"/>
  <c r="Q12" i="12"/>
  <c r="R12" i="12" s="1"/>
  <c r="P12" i="12"/>
  <c r="M12" i="12"/>
  <c r="N12" i="12" s="1"/>
  <c r="K12" i="12"/>
  <c r="L12" i="12" s="1"/>
  <c r="I12" i="12"/>
  <c r="J12" i="12" s="1"/>
  <c r="H12" i="12"/>
  <c r="U10" i="12"/>
  <c r="V10" i="12" s="1"/>
  <c r="S10" i="12"/>
  <c r="T10" i="12" s="1"/>
  <c r="Q10" i="12"/>
  <c r="R10" i="12" s="1"/>
  <c r="P10" i="12"/>
  <c r="M10" i="12"/>
  <c r="N10" i="12" s="1"/>
  <c r="K10" i="12"/>
  <c r="L10" i="12" s="1"/>
  <c r="I10" i="12"/>
  <c r="J10" i="12" s="1"/>
  <c r="H10" i="12"/>
  <c r="U8" i="12"/>
  <c r="V8" i="12" s="1"/>
  <c r="S8" i="12"/>
  <c r="T8" i="12" s="1"/>
  <c r="Q8" i="12"/>
  <c r="R8" i="12" s="1"/>
  <c r="P8" i="12"/>
  <c r="M8" i="12"/>
  <c r="N8" i="12" s="1"/>
  <c r="K8" i="12"/>
  <c r="L8" i="12" s="1"/>
  <c r="I8" i="12"/>
  <c r="J8" i="12" s="1"/>
  <c r="H8" i="12"/>
  <c r="S10" i="6"/>
  <c r="T10" i="6" s="1"/>
  <c r="Q10" i="6"/>
  <c r="R10" i="6" s="1"/>
  <c r="O10" i="6"/>
  <c r="P10" i="6" s="1"/>
  <c r="N10" i="6"/>
  <c r="K10" i="6"/>
  <c r="L10" i="6" s="1"/>
  <c r="I10" i="6"/>
  <c r="J10" i="6" s="1"/>
  <c r="G10" i="6"/>
  <c r="H10" i="6" s="1"/>
  <c r="F10" i="6"/>
  <c r="U12" i="6" l="1"/>
  <c r="M12" i="6"/>
  <c r="V12" i="6" s="1"/>
  <c r="X12" i="6" s="1"/>
  <c r="X49" i="12"/>
  <c r="Z49" i="12" s="1"/>
  <c r="W9" i="12"/>
  <c r="O9" i="12"/>
  <c r="O13" i="12"/>
  <c r="X13" i="12" s="1"/>
  <c r="Z13" i="12" s="1"/>
  <c r="O11" i="12"/>
  <c r="W32" i="12"/>
  <c r="O36" i="12"/>
  <c r="O38" i="12"/>
  <c r="W40" i="12"/>
  <c r="O42" i="12"/>
  <c r="W42" i="12"/>
  <c r="O43" i="12"/>
  <c r="W43" i="12"/>
  <c r="W44" i="12"/>
  <c r="O45" i="12"/>
  <c r="W45" i="12"/>
  <c r="W13" i="12"/>
  <c r="W11" i="12"/>
  <c r="X11" i="12" s="1"/>
  <c r="Z11" i="12" s="1"/>
  <c r="O46" i="12"/>
  <c r="W48" i="12"/>
  <c r="X30" i="12"/>
  <c r="Z30" i="12" s="1"/>
  <c r="O60" i="12"/>
  <c r="X71" i="12"/>
  <c r="Z71" i="12" s="1"/>
  <c r="W55" i="12"/>
  <c r="O8" i="12"/>
  <c r="W12" i="12"/>
  <c r="O15" i="12"/>
  <c r="W8" i="12"/>
  <c r="X67" i="12"/>
  <c r="Z67" i="12" s="1"/>
  <c r="X26" i="12"/>
  <c r="Z26" i="12" s="1"/>
  <c r="W57" i="12"/>
  <c r="O58" i="12"/>
  <c r="O68" i="12"/>
  <c r="O56" i="12"/>
  <c r="W31" i="12"/>
  <c r="O32" i="12"/>
  <c r="O51" i="12"/>
  <c r="W51" i="12"/>
  <c r="W54" i="12"/>
  <c r="W61" i="12"/>
  <c r="O23" i="12"/>
  <c r="W25" i="12"/>
  <c r="O27" i="12"/>
  <c r="W29" i="12"/>
  <c r="W33" i="12"/>
  <c r="O34" i="12"/>
  <c r="X36" i="12"/>
  <c r="Z36" i="12" s="1"/>
  <c r="W38" i="12"/>
  <c r="O48" i="12"/>
  <c r="X54" i="12"/>
  <c r="Z54" i="12" s="1"/>
  <c r="X55" i="12"/>
  <c r="Z55" i="12" s="1"/>
  <c r="W58" i="12"/>
  <c r="O59" i="12"/>
  <c r="X59" i="12"/>
  <c r="Z59" i="12" s="1"/>
  <c r="X62" i="12"/>
  <c r="Z62" i="12" s="1"/>
  <c r="X63" i="12"/>
  <c r="Z63" i="12" s="1"/>
  <c r="X66" i="12"/>
  <c r="Z66" i="12" s="1"/>
  <c r="W69" i="12"/>
  <c r="W72" i="12"/>
  <c r="O12" i="12"/>
  <c r="X23" i="12"/>
  <c r="Z23" i="12" s="1"/>
  <c r="X24" i="12"/>
  <c r="Z24" i="12" s="1"/>
  <c r="X27" i="12"/>
  <c r="Z27" i="12" s="1"/>
  <c r="X28" i="12"/>
  <c r="Z28" i="12" s="1"/>
  <c r="X31" i="12"/>
  <c r="Z31" i="12" s="1"/>
  <c r="X34" i="12"/>
  <c r="Z34" i="12" s="1"/>
  <c r="X35" i="12"/>
  <c r="Z35" i="12" s="1"/>
  <c r="X37" i="12"/>
  <c r="Z37" i="12" s="1"/>
  <c r="O44" i="12"/>
  <c r="O55" i="12"/>
  <c r="W56" i="12"/>
  <c r="X57" i="12"/>
  <c r="Z57" i="12" s="1"/>
  <c r="X60" i="12"/>
  <c r="Z60" i="12" s="1"/>
  <c r="O67" i="12"/>
  <c r="X70" i="12"/>
  <c r="Z70" i="12" s="1"/>
  <c r="W24" i="12"/>
  <c r="W28" i="12"/>
  <c r="W15" i="12"/>
  <c r="O16" i="12"/>
  <c r="O17" i="12"/>
  <c r="W23" i="12"/>
  <c r="O25" i="12"/>
  <c r="W27" i="12"/>
  <c r="O28" i="12"/>
  <c r="O29" i="12"/>
  <c r="O31" i="12"/>
  <c r="X32" i="12"/>
  <c r="Z32" i="12" s="1"/>
  <c r="X33" i="12"/>
  <c r="Z33" i="12" s="1"/>
  <c r="W34" i="12"/>
  <c r="O35" i="12"/>
  <c r="W36" i="12"/>
  <c r="O40" i="12"/>
  <c r="X46" i="12"/>
  <c r="Z46" i="12" s="1"/>
  <c r="W46" i="12"/>
  <c r="W50" i="12"/>
  <c r="O54" i="12"/>
  <c r="X56" i="12"/>
  <c r="Z56" i="12" s="1"/>
  <c r="X58" i="12"/>
  <c r="Z58" i="12" s="1"/>
  <c r="W64" i="12"/>
  <c r="X65" i="12"/>
  <c r="Z65" i="12" s="1"/>
  <c r="W16" i="12"/>
  <c r="O26" i="12"/>
  <c r="O30" i="12"/>
  <c r="O14" i="12"/>
  <c r="W14" i="12"/>
  <c r="X15" i="12"/>
  <c r="Z15" i="12" s="1"/>
  <c r="W26" i="12"/>
  <c r="W30" i="12"/>
  <c r="O10" i="12"/>
  <c r="W10" i="12"/>
  <c r="W17" i="12"/>
  <c r="O18" i="12"/>
  <c r="W18" i="12"/>
  <c r="O19" i="12"/>
  <c r="W19" i="12"/>
  <c r="O20" i="12"/>
  <c r="W20" i="12"/>
  <c r="O21" i="12"/>
  <c r="W21" i="12"/>
  <c r="O22" i="12"/>
  <c r="W22" i="12"/>
  <c r="O24" i="12"/>
  <c r="W35" i="12"/>
  <c r="O37" i="12"/>
  <c r="W37" i="12"/>
  <c r="O41" i="12"/>
  <c r="W41" i="12"/>
  <c r="O49" i="12"/>
  <c r="W49" i="12"/>
  <c r="O57" i="12"/>
  <c r="O33" i="12"/>
  <c r="O39" i="12"/>
  <c r="W39" i="12"/>
  <c r="O47" i="12"/>
  <c r="W47" i="12"/>
  <c r="O50" i="12"/>
  <c r="O52" i="12"/>
  <c r="W52" i="12"/>
  <c r="O53" i="12"/>
  <c r="W53" i="12"/>
  <c r="W59" i="12"/>
  <c r="W62" i="12"/>
  <c r="O65" i="12"/>
  <c r="O66" i="12"/>
  <c r="W67" i="12"/>
  <c r="W70" i="12"/>
  <c r="W60" i="12"/>
  <c r="O63" i="12"/>
  <c r="O64" i="12"/>
  <c r="W65" i="12"/>
  <c r="W68" i="12"/>
  <c r="O71" i="12"/>
  <c r="O72" i="12"/>
  <c r="O61" i="12"/>
  <c r="O62" i="12"/>
  <c r="W63" i="12"/>
  <c r="W66" i="12"/>
  <c r="O69" i="12"/>
  <c r="O70" i="12"/>
  <c r="W71" i="12"/>
  <c r="U10" i="6"/>
  <c r="M10" i="6"/>
  <c r="F69" i="6"/>
  <c r="G69" i="6"/>
  <c r="H69" i="6" s="1"/>
  <c r="I69" i="6"/>
  <c r="J69" i="6" s="1"/>
  <c r="K69" i="6"/>
  <c r="L69" i="6" s="1"/>
  <c r="N69" i="6"/>
  <c r="O69" i="6"/>
  <c r="P69" i="6" s="1"/>
  <c r="Q69" i="6"/>
  <c r="R69" i="6" s="1"/>
  <c r="S69" i="6"/>
  <c r="T69" i="6" s="1"/>
  <c r="F70" i="6"/>
  <c r="G70" i="6"/>
  <c r="H70" i="6" s="1"/>
  <c r="I70" i="6"/>
  <c r="J70" i="6" s="1"/>
  <c r="K70" i="6"/>
  <c r="L70" i="6" s="1"/>
  <c r="N70" i="6"/>
  <c r="O70" i="6"/>
  <c r="P70" i="6" s="1"/>
  <c r="Q70" i="6"/>
  <c r="R70" i="6" s="1"/>
  <c r="S70" i="6"/>
  <c r="T70" i="6" s="1"/>
  <c r="F42" i="6"/>
  <c r="G42" i="6"/>
  <c r="H42" i="6" s="1"/>
  <c r="I42" i="6"/>
  <c r="J42" i="6" s="1"/>
  <c r="K42" i="6"/>
  <c r="L42" i="6" s="1"/>
  <c r="N42" i="6"/>
  <c r="O42" i="6"/>
  <c r="P42" i="6" s="1"/>
  <c r="Q42" i="6"/>
  <c r="R42" i="6" s="1"/>
  <c r="S42" i="6"/>
  <c r="T42" i="6" s="1"/>
  <c r="F43" i="6"/>
  <c r="G43" i="6"/>
  <c r="H43" i="6" s="1"/>
  <c r="I43" i="6"/>
  <c r="J43" i="6" s="1"/>
  <c r="K43" i="6"/>
  <c r="L43" i="6" s="1"/>
  <c r="N43" i="6"/>
  <c r="O43" i="6"/>
  <c r="P43" i="6" s="1"/>
  <c r="Q43" i="6"/>
  <c r="R43" i="6" s="1"/>
  <c r="S43" i="6"/>
  <c r="T43" i="6" s="1"/>
  <c r="F44" i="6"/>
  <c r="G44" i="6"/>
  <c r="H44" i="6" s="1"/>
  <c r="I44" i="6"/>
  <c r="J44" i="6" s="1"/>
  <c r="K44" i="6"/>
  <c r="L44" i="6" s="1"/>
  <c r="N44" i="6"/>
  <c r="O44" i="6"/>
  <c r="P44" i="6" s="1"/>
  <c r="Q44" i="6"/>
  <c r="R44" i="6" s="1"/>
  <c r="S44" i="6"/>
  <c r="T44" i="6" s="1"/>
  <c r="F45" i="6"/>
  <c r="G45" i="6"/>
  <c r="H45" i="6" s="1"/>
  <c r="I45" i="6"/>
  <c r="J45" i="6" s="1"/>
  <c r="K45" i="6"/>
  <c r="L45" i="6" s="1"/>
  <c r="N45" i="6"/>
  <c r="O45" i="6"/>
  <c r="P45" i="6" s="1"/>
  <c r="Q45" i="6"/>
  <c r="R45" i="6" s="1"/>
  <c r="S45" i="6"/>
  <c r="T45" i="6" s="1"/>
  <c r="F46" i="6"/>
  <c r="G46" i="6"/>
  <c r="H46" i="6" s="1"/>
  <c r="I46" i="6"/>
  <c r="J46" i="6" s="1"/>
  <c r="K46" i="6"/>
  <c r="L46" i="6" s="1"/>
  <c r="N46" i="6"/>
  <c r="O46" i="6"/>
  <c r="P46" i="6" s="1"/>
  <c r="Q46" i="6"/>
  <c r="R46" i="6" s="1"/>
  <c r="S46" i="6"/>
  <c r="T46" i="6" s="1"/>
  <c r="F47" i="6"/>
  <c r="G47" i="6"/>
  <c r="H47" i="6" s="1"/>
  <c r="I47" i="6"/>
  <c r="J47" i="6" s="1"/>
  <c r="K47" i="6"/>
  <c r="L47" i="6" s="1"/>
  <c r="N47" i="6"/>
  <c r="O47" i="6"/>
  <c r="P47" i="6" s="1"/>
  <c r="Q47" i="6"/>
  <c r="R47" i="6" s="1"/>
  <c r="S47" i="6"/>
  <c r="T47" i="6" s="1"/>
  <c r="F48" i="6"/>
  <c r="G48" i="6"/>
  <c r="H48" i="6" s="1"/>
  <c r="I48" i="6"/>
  <c r="J48" i="6" s="1"/>
  <c r="K48" i="6"/>
  <c r="L48" i="6" s="1"/>
  <c r="N48" i="6"/>
  <c r="O48" i="6"/>
  <c r="P48" i="6" s="1"/>
  <c r="Q48" i="6"/>
  <c r="R48" i="6" s="1"/>
  <c r="S48" i="6"/>
  <c r="T48" i="6" s="1"/>
  <c r="F49" i="6"/>
  <c r="G49" i="6"/>
  <c r="H49" i="6" s="1"/>
  <c r="I49" i="6"/>
  <c r="J49" i="6" s="1"/>
  <c r="K49" i="6"/>
  <c r="L49" i="6" s="1"/>
  <c r="N49" i="6"/>
  <c r="O49" i="6"/>
  <c r="P49" i="6" s="1"/>
  <c r="Q49" i="6"/>
  <c r="R49" i="6" s="1"/>
  <c r="S49" i="6"/>
  <c r="T49" i="6" s="1"/>
  <c r="F50" i="6"/>
  <c r="G50" i="6"/>
  <c r="H50" i="6" s="1"/>
  <c r="I50" i="6"/>
  <c r="J50" i="6" s="1"/>
  <c r="K50" i="6"/>
  <c r="L50" i="6" s="1"/>
  <c r="N50" i="6"/>
  <c r="O50" i="6"/>
  <c r="P50" i="6" s="1"/>
  <c r="Q50" i="6"/>
  <c r="R50" i="6" s="1"/>
  <c r="S50" i="6"/>
  <c r="T50" i="6" s="1"/>
  <c r="F51" i="6"/>
  <c r="G51" i="6"/>
  <c r="H51" i="6" s="1"/>
  <c r="I51" i="6"/>
  <c r="J51" i="6" s="1"/>
  <c r="K51" i="6"/>
  <c r="L51" i="6" s="1"/>
  <c r="N51" i="6"/>
  <c r="O51" i="6"/>
  <c r="P51" i="6" s="1"/>
  <c r="Q51" i="6"/>
  <c r="R51" i="6" s="1"/>
  <c r="S51" i="6"/>
  <c r="T51" i="6" s="1"/>
  <c r="F52" i="6"/>
  <c r="G52" i="6"/>
  <c r="H52" i="6" s="1"/>
  <c r="I52" i="6"/>
  <c r="J52" i="6" s="1"/>
  <c r="K52" i="6"/>
  <c r="L52" i="6" s="1"/>
  <c r="N52" i="6"/>
  <c r="O52" i="6"/>
  <c r="P52" i="6" s="1"/>
  <c r="Q52" i="6"/>
  <c r="R52" i="6" s="1"/>
  <c r="S52" i="6"/>
  <c r="T52" i="6" s="1"/>
  <c r="F53" i="6"/>
  <c r="G53" i="6"/>
  <c r="H53" i="6" s="1"/>
  <c r="I53" i="6"/>
  <c r="J53" i="6" s="1"/>
  <c r="K53" i="6"/>
  <c r="L53" i="6" s="1"/>
  <c r="N53" i="6"/>
  <c r="O53" i="6"/>
  <c r="P53" i="6" s="1"/>
  <c r="Q53" i="6"/>
  <c r="R53" i="6" s="1"/>
  <c r="S53" i="6"/>
  <c r="T53" i="6" s="1"/>
  <c r="F54" i="6"/>
  <c r="G54" i="6"/>
  <c r="H54" i="6" s="1"/>
  <c r="I54" i="6"/>
  <c r="J54" i="6" s="1"/>
  <c r="K54" i="6"/>
  <c r="L54" i="6" s="1"/>
  <c r="N54" i="6"/>
  <c r="O54" i="6"/>
  <c r="P54" i="6" s="1"/>
  <c r="Q54" i="6"/>
  <c r="R54" i="6" s="1"/>
  <c r="S54" i="6"/>
  <c r="T54" i="6" s="1"/>
  <c r="F55" i="6"/>
  <c r="G55" i="6"/>
  <c r="H55" i="6" s="1"/>
  <c r="I55" i="6"/>
  <c r="J55" i="6" s="1"/>
  <c r="K55" i="6"/>
  <c r="L55" i="6" s="1"/>
  <c r="N55" i="6"/>
  <c r="O55" i="6"/>
  <c r="P55" i="6" s="1"/>
  <c r="Q55" i="6"/>
  <c r="R55" i="6" s="1"/>
  <c r="S55" i="6"/>
  <c r="T55" i="6" s="1"/>
  <c r="F56" i="6"/>
  <c r="G56" i="6"/>
  <c r="H56" i="6" s="1"/>
  <c r="I56" i="6"/>
  <c r="J56" i="6" s="1"/>
  <c r="K56" i="6"/>
  <c r="L56" i="6" s="1"/>
  <c r="N56" i="6"/>
  <c r="O56" i="6"/>
  <c r="P56" i="6" s="1"/>
  <c r="Q56" i="6"/>
  <c r="R56" i="6" s="1"/>
  <c r="S56" i="6"/>
  <c r="T56" i="6" s="1"/>
  <c r="F57" i="6"/>
  <c r="G57" i="6"/>
  <c r="H57" i="6" s="1"/>
  <c r="I57" i="6"/>
  <c r="J57" i="6" s="1"/>
  <c r="K57" i="6"/>
  <c r="L57" i="6" s="1"/>
  <c r="N57" i="6"/>
  <c r="O57" i="6"/>
  <c r="P57" i="6" s="1"/>
  <c r="Q57" i="6"/>
  <c r="R57" i="6" s="1"/>
  <c r="S57" i="6"/>
  <c r="T57" i="6" s="1"/>
  <c r="F58" i="6"/>
  <c r="G58" i="6"/>
  <c r="H58" i="6" s="1"/>
  <c r="I58" i="6"/>
  <c r="J58" i="6" s="1"/>
  <c r="K58" i="6"/>
  <c r="L58" i="6" s="1"/>
  <c r="N58" i="6"/>
  <c r="O58" i="6"/>
  <c r="P58" i="6" s="1"/>
  <c r="Q58" i="6"/>
  <c r="R58" i="6" s="1"/>
  <c r="S58" i="6"/>
  <c r="T58" i="6" s="1"/>
  <c r="F59" i="6"/>
  <c r="G59" i="6"/>
  <c r="H59" i="6" s="1"/>
  <c r="I59" i="6"/>
  <c r="J59" i="6" s="1"/>
  <c r="K59" i="6"/>
  <c r="L59" i="6" s="1"/>
  <c r="N59" i="6"/>
  <c r="O59" i="6"/>
  <c r="P59" i="6" s="1"/>
  <c r="Q59" i="6"/>
  <c r="R59" i="6" s="1"/>
  <c r="S59" i="6"/>
  <c r="T59" i="6" s="1"/>
  <c r="F60" i="6"/>
  <c r="G60" i="6"/>
  <c r="H60" i="6" s="1"/>
  <c r="I60" i="6"/>
  <c r="J60" i="6" s="1"/>
  <c r="K60" i="6"/>
  <c r="L60" i="6" s="1"/>
  <c r="N60" i="6"/>
  <c r="O60" i="6"/>
  <c r="P60" i="6" s="1"/>
  <c r="Q60" i="6"/>
  <c r="R60" i="6" s="1"/>
  <c r="S60" i="6"/>
  <c r="T60" i="6" s="1"/>
  <c r="F61" i="6"/>
  <c r="G61" i="6"/>
  <c r="H61" i="6" s="1"/>
  <c r="I61" i="6"/>
  <c r="J61" i="6" s="1"/>
  <c r="K61" i="6"/>
  <c r="L61" i="6" s="1"/>
  <c r="N61" i="6"/>
  <c r="O61" i="6"/>
  <c r="P61" i="6" s="1"/>
  <c r="Q61" i="6"/>
  <c r="R61" i="6" s="1"/>
  <c r="S61" i="6"/>
  <c r="T61" i="6" s="1"/>
  <c r="F62" i="6"/>
  <c r="G62" i="6"/>
  <c r="H62" i="6" s="1"/>
  <c r="I62" i="6"/>
  <c r="J62" i="6" s="1"/>
  <c r="K62" i="6"/>
  <c r="L62" i="6" s="1"/>
  <c r="N62" i="6"/>
  <c r="O62" i="6"/>
  <c r="P62" i="6" s="1"/>
  <c r="Q62" i="6"/>
  <c r="R62" i="6" s="1"/>
  <c r="S62" i="6"/>
  <c r="T62" i="6" s="1"/>
  <c r="F63" i="6"/>
  <c r="G63" i="6"/>
  <c r="H63" i="6" s="1"/>
  <c r="I63" i="6"/>
  <c r="J63" i="6" s="1"/>
  <c r="K63" i="6"/>
  <c r="L63" i="6" s="1"/>
  <c r="N63" i="6"/>
  <c r="O63" i="6"/>
  <c r="P63" i="6" s="1"/>
  <c r="Q63" i="6"/>
  <c r="R63" i="6" s="1"/>
  <c r="S63" i="6"/>
  <c r="T63" i="6" s="1"/>
  <c r="F64" i="6"/>
  <c r="G64" i="6"/>
  <c r="H64" i="6" s="1"/>
  <c r="I64" i="6"/>
  <c r="J64" i="6" s="1"/>
  <c r="K64" i="6"/>
  <c r="L64" i="6" s="1"/>
  <c r="N64" i="6"/>
  <c r="O64" i="6"/>
  <c r="P64" i="6" s="1"/>
  <c r="Q64" i="6"/>
  <c r="R64" i="6" s="1"/>
  <c r="S64" i="6"/>
  <c r="T64" i="6" s="1"/>
  <c r="F65" i="6"/>
  <c r="G65" i="6"/>
  <c r="H65" i="6" s="1"/>
  <c r="I65" i="6"/>
  <c r="J65" i="6" s="1"/>
  <c r="K65" i="6"/>
  <c r="L65" i="6" s="1"/>
  <c r="N65" i="6"/>
  <c r="O65" i="6"/>
  <c r="P65" i="6" s="1"/>
  <c r="Q65" i="6"/>
  <c r="R65" i="6" s="1"/>
  <c r="S65" i="6"/>
  <c r="T65" i="6" s="1"/>
  <c r="F66" i="6"/>
  <c r="G66" i="6"/>
  <c r="H66" i="6" s="1"/>
  <c r="I66" i="6"/>
  <c r="J66" i="6" s="1"/>
  <c r="K66" i="6"/>
  <c r="L66" i="6" s="1"/>
  <c r="N66" i="6"/>
  <c r="O66" i="6"/>
  <c r="P66" i="6" s="1"/>
  <c r="Q66" i="6"/>
  <c r="R66" i="6" s="1"/>
  <c r="S66" i="6"/>
  <c r="T66" i="6" s="1"/>
  <c r="F67" i="6"/>
  <c r="G67" i="6"/>
  <c r="H67" i="6" s="1"/>
  <c r="I67" i="6"/>
  <c r="J67" i="6" s="1"/>
  <c r="K67" i="6"/>
  <c r="L67" i="6" s="1"/>
  <c r="N67" i="6"/>
  <c r="O67" i="6"/>
  <c r="P67" i="6" s="1"/>
  <c r="Q67" i="6"/>
  <c r="R67" i="6" s="1"/>
  <c r="S67" i="6"/>
  <c r="T67" i="6" s="1"/>
  <c r="F68" i="6"/>
  <c r="G68" i="6"/>
  <c r="H68" i="6" s="1"/>
  <c r="I68" i="6"/>
  <c r="J68" i="6" s="1"/>
  <c r="K68" i="6"/>
  <c r="L68" i="6" s="1"/>
  <c r="N68" i="6"/>
  <c r="O68" i="6"/>
  <c r="P68" i="6" s="1"/>
  <c r="Q68" i="6"/>
  <c r="R68" i="6" s="1"/>
  <c r="S68" i="6"/>
  <c r="T68" i="6" s="1"/>
  <c r="F30" i="6"/>
  <c r="G30" i="6"/>
  <c r="H30" i="6" s="1"/>
  <c r="I30" i="6"/>
  <c r="J30" i="6" s="1"/>
  <c r="K30" i="6"/>
  <c r="L30" i="6" s="1"/>
  <c r="N30" i="6"/>
  <c r="O30" i="6"/>
  <c r="P30" i="6" s="1"/>
  <c r="Q30" i="6"/>
  <c r="R30" i="6" s="1"/>
  <c r="S30" i="6"/>
  <c r="T30" i="6" s="1"/>
  <c r="F31" i="6"/>
  <c r="G31" i="6"/>
  <c r="H31" i="6" s="1"/>
  <c r="I31" i="6"/>
  <c r="J31" i="6" s="1"/>
  <c r="K31" i="6"/>
  <c r="L31" i="6" s="1"/>
  <c r="N31" i="6"/>
  <c r="O31" i="6"/>
  <c r="P31" i="6" s="1"/>
  <c r="Q31" i="6"/>
  <c r="R31" i="6" s="1"/>
  <c r="S31" i="6"/>
  <c r="T31" i="6" s="1"/>
  <c r="F32" i="6"/>
  <c r="G32" i="6"/>
  <c r="H32" i="6" s="1"/>
  <c r="I32" i="6"/>
  <c r="J32" i="6" s="1"/>
  <c r="K32" i="6"/>
  <c r="L32" i="6" s="1"/>
  <c r="N32" i="6"/>
  <c r="O32" i="6"/>
  <c r="P32" i="6" s="1"/>
  <c r="Q32" i="6"/>
  <c r="R32" i="6" s="1"/>
  <c r="S32" i="6"/>
  <c r="T32" i="6" s="1"/>
  <c r="F33" i="6"/>
  <c r="G33" i="6"/>
  <c r="H33" i="6" s="1"/>
  <c r="I33" i="6"/>
  <c r="J33" i="6" s="1"/>
  <c r="K33" i="6"/>
  <c r="L33" i="6" s="1"/>
  <c r="N33" i="6"/>
  <c r="O33" i="6"/>
  <c r="P33" i="6" s="1"/>
  <c r="Q33" i="6"/>
  <c r="R33" i="6" s="1"/>
  <c r="S33" i="6"/>
  <c r="T33" i="6" s="1"/>
  <c r="F34" i="6"/>
  <c r="G34" i="6"/>
  <c r="H34" i="6" s="1"/>
  <c r="I34" i="6"/>
  <c r="J34" i="6" s="1"/>
  <c r="K34" i="6"/>
  <c r="L34" i="6" s="1"/>
  <c r="N34" i="6"/>
  <c r="O34" i="6"/>
  <c r="P34" i="6" s="1"/>
  <c r="Q34" i="6"/>
  <c r="R34" i="6" s="1"/>
  <c r="S34" i="6"/>
  <c r="T34" i="6" s="1"/>
  <c r="F35" i="6"/>
  <c r="G35" i="6"/>
  <c r="H35" i="6" s="1"/>
  <c r="I35" i="6"/>
  <c r="J35" i="6" s="1"/>
  <c r="K35" i="6"/>
  <c r="L35" i="6" s="1"/>
  <c r="N35" i="6"/>
  <c r="O35" i="6"/>
  <c r="P35" i="6" s="1"/>
  <c r="Q35" i="6"/>
  <c r="R35" i="6" s="1"/>
  <c r="S35" i="6"/>
  <c r="T35" i="6" s="1"/>
  <c r="F36" i="6"/>
  <c r="G36" i="6"/>
  <c r="H36" i="6" s="1"/>
  <c r="I36" i="6"/>
  <c r="J36" i="6" s="1"/>
  <c r="K36" i="6"/>
  <c r="L36" i="6" s="1"/>
  <c r="N36" i="6"/>
  <c r="O36" i="6"/>
  <c r="P36" i="6" s="1"/>
  <c r="Q36" i="6"/>
  <c r="R36" i="6" s="1"/>
  <c r="S36" i="6"/>
  <c r="T36" i="6" s="1"/>
  <c r="F37" i="6"/>
  <c r="G37" i="6"/>
  <c r="H37" i="6" s="1"/>
  <c r="I37" i="6"/>
  <c r="J37" i="6" s="1"/>
  <c r="K37" i="6"/>
  <c r="L37" i="6" s="1"/>
  <c r="N37" i="6"/>
  <c r="O37" i="6"/>
  <c r="P37" i="6" s="1"/>
  <c r="Q37" i="6"/>
  <c r="R37" i="6" s="1"/>
  <c r="S37" i="6"/>
  <c r="T37" i="6" s="1"/>
  <c r="F38" i="6"/>
  <c r="G38" i="6"/>
  <c r="H38" i="6" s="1"/>
  <c r="I38" i="6"/>
  <c r="J38" i="6" s="1"/>
  <c r="K38" i="6"/>
  <c r="L38" i="6" s="1"/>
  <c r="N38" i="6"/>
  <c r="O38" i="6"/>
  <c r="P38" i="6" s="1"/>
  <c r="Q38" i="6"/>
  <c r="R38" i="6" s="1"/>
  <c r="S38" i="6"/>
  <c r="T38" i="6" s="1"/>
  <c r="F39" i="6"/>
  <c r="G39" i="6"/>
  <c r="H39" i="6" s="1"/>
  <c r="I39" i="6"/>
  <c r="J39" i="6" s="1"/>
  <c r="K39" i="6"/>
  <c r="L39" i="6" s="1"/>
  <c r="N39" i="6"/>
  <c r="O39" i="6"/>
  <c r="P39" i="6" s="1"/>
  <c r="Q39" i="6"/>
  <c r="R39" i="6" s="1"/>
  <c r="S39" i="6"/>
  <c r="T39" i="6" s="1"/>
  <c r="F40" i="6"/>
  <c r="G40" i="6"/>
  <c r="H40" i="6" s="1"/>
  <c r="I40" i="6"/>
  <c r="J40" i="6" s="1"/>
  <c r="K40" i="6"/>
  <c r="L40" i="6" s="1"/>
  <c r="N40" i="6"/>
  <c r="O40" i="6"/>
  <c r="P40" i="6" s="1"/>
  <c r="Q40" i="6"/>
  <c r="R40" i="6" s="1"/>
  <c r="S40" i="6"/>
  <c r="T40" i="6" s="1"/>
  <c r="F41" i="6"/>
  <c r="G41" i="6"/>
  <c r="H41" i="6" s="1"/>
  <c r="I41" i="6"/>
  <c r="J41" i="6" s="1"/>
  <c r="K41" i="6"/>
  <c r="L41" i="6" s="1"/>
  <c r="N41" i="6"/>
  <c r="O41" i="6"/>
  <c r="P41" i="6" s="1"/>
  <c r="Q41" i="6"/>
  <c r="R41" i="6" s="1"/>
  <c r="S41" i="6"/>
  <c r="T41" i="6" s="1"/>
  <c r="S29" i="6"/>
  <c r="T29" i="6" s="1"/>
  <c r="Q29" i="6"/>
  <c r="R29" i="6" s="1"/>
  <c r="O29" i="6"/>
  <c r="P29" i="6" s="1"/>
  <c r="N29" i="6"/>
  <c r="K29" i="6"/>
  <c r="L29" i="6" s="1"/>
  <c r="I29" i="6"/>
  <c r="J29" i="6" s="1"/>
  <c r="G29" i="6"/>
  <c r="H29" i="6" s="1"/>
  <c r="S28" i="6"/>
  <c r="T28" i="6" s="1"/>
  <c r="Q28" i="6"/>
  <c r="R28" i="6" s="1"/>
  <c r="O28" i="6"/>
  <c r="P28" i="6" s="1"/>
  <c r="N28" i="6"/>
  <c r="K28" i="6"/>
  <c r="L28" i="6" s="1"/>
  <c r="I28" i="6"/>
  <c r="J28" i="6" s="1"/>
  <c r="G28" i="6"/>
  <c r="H28" i="6" s="1"/>
  <c r="S27" i="6"/>
  <c r="T27" i="6" s="1"/>
  <c r="Q27" i="6"/>
  <c r="R27" i="6" s="1"/>
  <c r="O27" i="6"/>
  <c r="P27" i="6" s="1"/>
  <c r="N27" i="6"/>
  <c r="K27" i="6"/>
  <c r="L27" i="6" s="1"/>
  <c r="I27" i="6"/>
  <c r="J27" i="6" s="1"/>
  <c r="G27" i="6"/>
  <c r="H27" i="6" s="1"/>
  <c r="S26" i="6"/>
  <c r="T26" i="6" s="1"/>
  <c r="Q26" i="6"/>
  <c r="R26" i="6" s="1"/>
  <c r="O26" i="6"/>
  <c r="P26" i="6" s="1"/>
  <c r="N26" i="6"/>
  <c r="K26" i="6"/>
  <c r="L26" i="6" s="1"/>
  <c r="I26" i="6"/>
  <c r="J26" i="6" s="1"/>
  <c r="G26" i="6"/>
  <c r="H26" i="6" s="1"/>
  <c r="S25" i="6"/>
  <c r="T25" i="6" s="1"/>
  <c r="Q25" i="6"/>
  <c r="R25" i="6" s="1"/>
  <c r="O25" i="6"/>
  <c r="P25" i="6" s="1"/>
  <c r="N25" i="6"/>
  <c r="K25" i="6"/>
  <c r="L25" i="6" s="1"/>
  <c r="I25" i="6"/>
  <c r="J25" i="6" s="1"/>
  <c r="G25" i="6"/>
  <c r="H25" i="6" s="1"/>
  <c r="S24" i="6"/>
  <c r="T24" i="6" s="1"/>
  <c r="Q24" i="6"/>
  <c r="R24" i="6" s="1"/>
  <c r="O24" i="6"/>
  <c r="P24" i="6" s="1"/>
  <c r="N24" i="6"/>
  <c r="K24" i="6"/>
  <c r="L24" i="6" s="1"/>
  <c r="I24" i="6"/>
  <c r="J24" i="6" s="1"/>
  <c r="G24" i="6"/>
  <c r="H24" i="6" s="1"/>
  <c r="S23" i="6"/>
  <c r="T23" i="6" s="1"/>
  <c r="Q23" i="6"/>
  <c r="R23" i="6" s="1"/>
  <c r="O23" i="6"/>
  <c r="P23" i="6" s="1"/>
  <c r="N23" i="6"/>
  <c r="K23" i="6"/>
  <c r="L23" i="6" s="1"/>
  <c r="I23" i="6"/>
  <c r="J23" i="6" s="1"/>
  <c r="G23" i="6"/>
  <c r="H23" i="6" s="1"/>
  <c r="S22" i="6"/>
  <c r="T22" i="6" s="1"/>
  <c r="Q22" i="6"/>
  <c r="R22" i="6" s="1"/>
  <c r="O22" i="6"/>
  <c r="P22" i="6" s="1"/>
  <c r="N22" i="6"/>
  <c r="K22" i="6"/>
  <c r="L22" i="6" s="1"/>
  <c r="I22" i="6"/>
  <c r="J22" i="6" s="1"/>
  <c r="G22" i="6"/>
  <c r="H22" i="6" s="1"/>
  <c r="S21" i="6"/>
  <c r="T21" i="6" s="1"/>
  <c r="Q21" i="6"/>
  <c r="R21" i="6" s="1"/>
  <c r="O21" i="6"/>
  <c r="P21" i="6" s="1"/>
  <c r="N21" i="6"/>
  <c r="K21" i="6"/>
  <c r="L21" i="6" s="1"/>
  <c r="I21" i="6"/>
  <c r="J21" i="6" s="1"/>
  <c r="G21" i="6"/>
  <c r="H21" i="6" s="1"/>
  <c r="S20" i="6"/>
  <c r="T20" i="6" s="1"/>
  <c r="Q20" i="6"/>
  <c r="R20" i="6" s="1"/>
  <c r="O20" i="6"/>
  <c r="P20" i="6" s="1"/>
  <c r="N20" i="6"/>
  <c r="K20" i="6"/>
  <c r="L20" i="6" s="1"/>
  <c r="I20" i="6"/>
  <c r="J20" i="6" s="1"/>
  <c r="G20" i="6"/>
  <c r="H20" i="6" s="1"/>
  <c r="S19" i="6"/>
  <c r="T19" i="6" s="1"/>
  <c r="Q19" i="6"/>
  <c r="R19" i="6" s="1"/>
  <c r="O19" i="6"/>
  <c r="P19" i="6" s="1"/>
  <c r="N19" i="6"/>
  <c r="K19" i="6"/>
  <c r="L19" i="6" s="1"/>
  <c r="I19" i="6"/>
  <c r="J19" i="6" s="1"/>
  <c r="G19" i="6"/>
  <c r="H19" i="6" s="1"/>
  <c r="S18" i="6"/>
  <c r="T18" i="6" s="1"/>
  <c r="Q18" i="6"/>
  <c r="R18" i="6" s="1"/>
  <c r="O18" i="6"/>
  <c r="P18" i="6" s="1"/>
  <c r="N18" i="6"/>
  <c r="K18" i="6"/>
  <c r="L18" i="6" s="1"/>
  <c r="I18" i="6"/>
  <c r="J18" i="6" s="1"/>
  <c r="G18" i="6"/>
  <c r="H18" i="6" s="1"/>
  <c r="S17" i="6"/>
  <c r="T17" i="6" s="1"/>
  <c r="Q17" i="6"/>
  <c r="R17" i="6" s="1"/>
  <c r="O17" i="6"/>
  <c r="P17" i="6" s="1"/>
  <c r="N17" i="6"/>
  <c r="K17" i="6"/>
  <c r="L17" i="6" s="1"/>
  <c r="I17" i="6"/>
  <c r="J17" i="6" s="1"/>
  <c r="G17" i="6"/>
  <c r="H17" i="6" s="1"/>
  <c r="S16" i="6"/>
  <c r="T16" i="6" s="1"/>
  <c r="Q16" i="6"/>
  <c r="R16" i="6" s="1"/>
  <c r="O16" i="6"/>
  <c r="P16" i="6" s="1"/>
  <c r="N16" i="6"/>
  <c r="K16" i="6"/>
  <c r="L16" i="6" s="1"/>
  <c r="I16" i="6"/>
  <c r="J16" i="6" s="1"/>
  <c r="G16" i="6"/>
  <c r="H16" i="6" s="1"/>
  <c r="S15" i="6"/>
  <c r="T15" i="6" s="1"/>
  <c r="Q15" i="6"/>
  <c r="R15" i="6" s="1"/>
  <c r="O15" i="6"/>
  <c r="P15" i="6" s="1"/>
  <c r="N15" i="6"/>
  <c r="K15" i="6"/>
  <c r="L15" i="6" s="1"/>
  <c r="I15" i="6"/>
  <c r="J15" i="6" s="1"/>
  <c r="G15" i="6"/>
  <c r="H15" i="6" s="1"/>
  <c r="S14" i="6"/>
  <c r="T14" i="6" s="1"/>
  <c r="Q14" i="6"/>
  <c r="R14" i="6" s="1"/>
  <c r="O14" i="6"/>
  <c r="P14" i="6" s="1"/>
  <c r="N14" i="6"/>
  <c r="K14" i="6"/>
  <c r="L14" i="6" s="1"/>
  <c r="I14" i="6"/>
  <c r="J14" i="6" s="1"/>
  <c r="G14" i="6"/>
  <c r="H14" i="6" s="1"/>
  <c r="S13" i="6"/>
  <c r="T13" i="6" s="1"/>
  <c r="Q13" i="6"/>
  <c r="R13" i="6" s="1"/>
  <c r="O13" i="6"/>
  <c r="P13" i="6" s="1"/>
  <c r="N13" i="6"/>
  <c r="K13" i="6"/>
  <c r="L13" i="6" s="1"/>
  <c r="I13" i="6"/>
  <c r="J13" i="6" s="1"/>
  <c r="G13" i="6"/>
  <c r="H13" i="6" s="1"/>
  <c r="S11" i="6"/>
  <c r="T11" i="6" s="1"/>
  <c r="Q11" i="6"/>
  <c r="R11" i="6" s="1"/>
  <c r="O11" i="6"/>
  <c r="P11" i="6" s="1"/>
  <c r="N11" i="6"/>
  <c r="K11" i="6"/>
  <c r="L11" i="6" s="1"/>
  <c r="I11" i="6"/>
  <c r="J11" i="6" s="1"/>
  <c r="G11" i="6"/>
  <c r="H11" i="6" s="1"/>
  <c r="F29" i="6"/>
  <c r="F28" i="6"/>
  <c r="F27" i="6"/>
  <c r="F26" i="6"/>
  <c r="F25" i="6"/>
  <c r="F24" i="6"/>
  <c r="F23" i="6"/>
  <c r="F22" i="6"/>
  <c r="F21" i="6"/>
  <c r="F20" i="6"/>
  <c r="F19" i="6"/>
  <c r="F18" i="6"/>
  <c r="F17" i="6"/>
  <c r="F16" i="6"/>
  <c r="F15" i="6"/>
  <c r="F14" i="6"/>
  <c r="F13" i="6"/>
  <c r="F11" i="6"/>
  <c r="A2" i="10"/>
  <c r="A3" i="10"/>
  <c r="A4" i="10"/>
  <c r="A5" i="10"/>
  <c r="A6"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V10" i="6" l="1"/>
  <c r="X10" i="6" s="1"/>
  <c r="X9" i="12"/>
  <c r="M20" i="6"/>
  <c r="M49" i="6"/>
  <c r="Z7" i="12"/>
  <c r="X8" i="12"/>
  <c r="Z5" i="12"/>
  <c r="X10" i="12"/>
  <c r="X16" i="12"/>
  <c r="Z16" i="12" s="1"/>
  <c r="X22" i="12"/>
  <c r="Z22" i="12" s="1"/>
  <c r="X18" i="12"/>
  <c r="Z18" i="12" s="1"/>
  <c r="X17" i="12"/>
  <c r="Z17" i="12" s="1"/>
  <c r="X12" i="12"/>
  <c r="Z12" i="12" s="1"/>
  <c r="Z6" i="12"/>
  <c r="X21" i="12"/>
  <c r="Z21" i="12" s="1"/>
  <c r="X19" i="12"/>
  <c r="Z19" i="12" s="1"/>
  <c r="X20" i="12"/>
  <c r="Z20" i="12" s="1"/>
  <c r="X14" i="12"/>
  <c r="Z14" i="12" s="1"/>
  <c r="U51" i="6"/>
  <c r="M28" i="6"/>
  <c r="V28" i="6" s="1"/>
  <c r="X28" i="6" s="1"/>
  <c r="U67" i="6"/>
  <c r="M56" i="6"/>
  <c r="M33" i="6"/>
  <c r="U23" i="6"/>
  <c r="M25" i="6"/>
  <c r="U66" i="6"/>
  <c r="M13" i="6"/>
  <c r="M15" i="6"/>
  <c r="M23" i="6"/>
  <c r="U24" i="6"/>
  <c r="M39" i="6"/>
  <c r="M44" i="6"/>
  <c r="U69" i="6"/>
  <c r="M69" i="6"/>
  <c r="U14" i="6"/>
  <c r="U17" i="6"/>
  <c r="M18" i="6"/>
  <c r="U22" i="6"/>
  <c r="U36" i="6"/>
  <c r="M64" i="6"/>
  <c r="U59" i="6"/>
  <c r="M48" i="6"/>
  <c r="U47" i="6"/>
  <c r="U28" i="6"/>
  <c r="M40" i="6"/>
  <c r="M31" i="6"/>
  <c r="M62" i="6"/>
  <c r="U38" i="6"/>
  <c r="M37" i="6"/>
  <c r="M68" i="6"/>
  <c r="M60" i="6"/>
  <c r="M52" i="6"/>
  <c r="U45" i="6"/>
  <c r="U42" i="6"/>
  <c r="M29" i="6"/>
  <c r="M54" i="6"/>
  <c r="M11" i="6"/>
  <c r="U13" i="6"/>
  <c r="U40" i="6"/>
  <c r="U39" i="6"/>
  <c r="M35" i="6"/>
  <c r="U32" i="6"/>
  <c r="M66" i="6"/>
  <c r="U63" i="6"/>
  <c r="M58" i="6"/>
  <c r="U55" i="6"/>
  <c r="U46" i="6"/>
  <c r="U43" i="6"/>
  <c r="M17" i="6"/>
  <c r="M22" i="6"/>
  <c r="V22" i="6" s="1"/>
  <c r="X22" i="6" s="1"/>
  <c r="U25" i="6"/>
  <c r="U29" i="6"/>
  <c r="U50" i="6"/>
  <c r="M50" i="6"/>
  <c r="M41" i="6"/>
  <c r="M27" i="6"/>
  <c r="V40" i="6"/>
  <c r="X40" i="6" s="1"/>
  <c r="M38" i="6"/>
  <c r="V38" i="6" s="1"/>
  <c r="X38" i="6" s="1"/>
  <c r="U26" i="6"/>
  <c r="U19" i="6"/>
  <c r="M24" i="6"/>
  <c r="V24" i="6" s="1"/>
  <c r="X24" i="6" s="1"/>
  <c r="M34" i="6"/>
  <c r="U65" i="6"/>
  <c r="M63" i="6"/>
  <c r="V63" i="6" s="1"/>
  <c r="X63" i="6" s="1"/>
  <c r="M61" i="6"/>
  <c r="U58" i="6"/>
  <c r="M57" i="6"/>
  <c r="U53" i="6"/>
  <c r="U49" i="6"/>
  <c r="V49" i="6" s="1"/>
  <c r="X49" i="6" s="1"/>
  <c r="M46" i="6"/>
  <c r="V46" i="6" s="1"/>
  <c r="X46" i="6" s="1"/>
  <c r="M45" i="6"/>
  <c r="M42" i="6"/>
  <c r="U70" i="6"/>
  <c r="M70" i="6"/>
  <c r="V69" i="6"/>
  <c r="X69" i="6" s="1"/>
  <c r="M26" i="6"/>
  <c r="U37" i="6"/>
  <c r="V37" i="6" s="1"/>
  <c r="X37" i="6" s="1"/>
  <c r="U33" i="6"/>
  <c r="V33" i="6" s="1"/>
  <c r="X33" i="6" s="1"/>
  <c r="U68" i="6"/>
  <c r="V68" i="6" s="1"/>
  <c r="X68" i="6" s="1"/>
  <c r="U64" i="6"/>
  <c r="U60" i="6"/>
  <c r="V60" i="6" s="1"/>
  <c r="X60" i="6" s="1"/>
  <c r="U56" i="6"/>
  <c r="V56" i="6" s="1"/>
  <c r="X56" i="6" s="1"/>
  <c r="U52" i="6"/>
  <c r="V52" i="6" s="1"/>
  <c r="X52" i="6" s="1"/>
  <c r="U48" i="6"/>
  <c r="V48" i="6" s="1"/>
  <c r="X48" i="6" s="1"/>
  <c r="U44" i="6"/>
  <c r="V44" i="6" s="1"/>
  <c r="X44" i="6" s="1"/>
  <c r="U35" i="6"/>
  <c r="U34" i="6"/>
  <c r="U30" i="6"/>
  <c r="V64" i="6"/>
  <c r="X64" i="6" s="1"/>
  <c r="U62" i="6"/>
  <c r="U61" i="6"/>
  <c r="M21" i="6"/>
  <c r="U21" i="6"/>
  <c r="V21" i="6" s="1"/>
  <c r="X21" i="6" s="1"/>
  <c r="U27" i="6"/>
  <c r="U41" i="6"/>
  <c r="U31" i="6"/>
  <c r="M30" i="6"/>
  <c r="V30" i="6" s="1"/>
  <c r="X30" i="6" s="1"/>
  <c r="M65" i="6"/>
  <c r="U57" i="6"/>
  <c r="V57" i="6" s="1"/>
  <c r="X57" i="6" s="1"/>
  <c r="U54" i="6"/>
  <c r="V54" i="6" s="1"/>
  <c r="X54" i="6" s="1"/>
  <c r="M53" i="6"/>
  <c r="V53" i="6" s="1"/>
  <c r="X53" i="6" s="1"/>
  <c r="U16" i="6"/>
  <c r="V34" i="6"/>
  <c r="X34" i="6" s="1"/>
  <c r="V65" i="6"/>
  <c r="X65" i="6" s="1"/>
  <c r="U15" i="6"/>
  <c r="V15" i="6" s="1"/>
  <c r="X15" i="6" s="1"/>
  <c r="M36" i="6"/>
  <c r="V36" i="6" s="1"/>
  <c r="X36" i="6" s="1"/>
  <c r="M32" i="6"/>
  <c r="M67" i="6"/>
  <c r="V67" i="6" s="1"/>
  <c r="X67" i="6" s="1"/>
  <c r="V66" i="6"/>
  <c r="X66" i="6" s="1"/>
  <c r="M59" i="6"/>
  <c r="V59" i="6" s="1"/>
  <c r="X59" i="6" s="1"/>
  <c r="M55" i="6"/>
  <c r="M51" i="6"/>
  <c r="V51" i="6" s="1"/>
  <c r="X51" i="6" s="1"/>
  <c r="V50" i="6"/>
  <c r="X50" i="6" s="1"/>
  <c r="M47" i="6"/>
  <c r="V47" i="6" s="1"/>
  <c r="X47" i="6" s="1"/>
  <c r="M43" i="6"/>
  <c r="V43" i="6" s="1"/>
  <c r="X43" i="6" s="1"/>
  <c r="M14" i="6"/>
  <c r="U18" i="6"/>
  <c r="V18" i="6" s="1"/>
  <c r="X18" i="6" s="1"/>
  <c r="U20" i="6"/>
  <c r="V20" i="6" s="1"/>
  <c r="X20" i="6" s="1"/>
  <c r="V25" i="6"/>
  <c r="X25" i="6" s="1"/>
  <c r="V39" i="6"/>
  <c r="X39" i="6" s="1"/>
  <c r="V62" i="6"/>
  <c r="X62" i="6" s="1"/>
  <c r="M16" i="6"/>
  <c r="V16" i="6" s="1"/>
  <c r="X16" i="6" s="1"/>
  <c r="U11" i="6"/>
  <c r="M19" i="6"/>
  <c r="V19" i="6" s="1"/>
  <c r="X19" i="6" s="1"/>
  <c r="X5" i="6" l="1"/>
  <c r="V27" i="6"/>
  <c r="X27" i="6" s="1"/>
  <c r="V11" i="6"/>
  <c r="X11" i="6" s="1"/>
  <c r="V13" i="6"/>
  <c r="X13" i="6" s="1"/>
  <c r="V23" i="6"/>
  <c r="X23" i="6" s="1"/>
  <c r="V17" i="6"/>
  <c r="X17" i="6" s="1"/>
  <c r="V14" i="6"/>
  <c r="X14" i="6" s="1"/>
  <c r="V58" i="6"/>
  <c r="X58" i="6" s="1"/>
  <c r="V35" i="6"/>
  <c r="X35" i="6" s="1"/>
  <c r="V45" i="6"/>
  <c r="X45" i="6" s="1"/>
  <c r="V61" i="6"/>
  <c r="X61" i="6" s="1"/>
  <c r="V29" i="6"/>
  <c r="X29" i="6" s="1"/>
  <c r="V26" i="6"/>
  <c r="X26" i="6" s="1"/>
  <c r="V55" i="6"/>
  <c r="X55" i="6" s="1"/>
  <c r="V32" i="6"/>
  <c r="X32" i="6" s="1"/>
  <c r="V31" i="6"/>
  <c r="X31" i="6" s="1"/>
  <c r="V42" i="6"/>
  <c r="X42" i="6" s="1"/>
  <c r="V70" i="6"/>
  <c r="X70" i="6" s="1"/>
  <c r="V41" i="6"/>
  <c r="X41" i="6" s="1"/>
  <c r="T66" i="8" l="1"/>
  <c r="V135" i="8"/>
  <c r="W135" i="8" s="1"/>
  <c r="Q135" i="8"/>
  <c r="Z55" i="8"/>
  <c r="AA55" i="8" s="1"/>
  <c r="X81" i="8"/>
  <c r="Y81" i="8" s="1"/>
  <c r="Q72" i="8"/>
  <c r="V72" i="8"/>
  <c r="W72" i="8" s="1"/>
  <c r="Z113" i="8"/>
  <c r="AA113" i="8" s="1"/>
  <c r="S125" i="8"/>
  <c r="R128" i="8"/>
  <c r="Q105" i="8"/>
  <c r="V105" i="8"/>
  <c r="W105" i="8" s="1"/>
  <c r="R127" i="8"/>
  <c r="Q114" i="8"/>
  <c r="V114" i="8"/>
  <c r="W114" i="8" s="1"/>
  <c r="V77" i="8"/>
  <c r="W77" i="8" s="1"/>
  <c r="Q77" i="8"/>
  <c r="Z88" i="8"/>
  <c r="AA88" i="8" s="1"/>
  <c r="Z153" i="8"/>
  <c r="AA153" i="8" s="1"/>
  <c r="X49" i="8"/>
  <c r="Y49" i="8" s="1"/>
  <c r="R72" i="8"/>
  <c r="V124" i="8"/>
  <c r="W124" i="8" s="1"/>
  <c r="Q124" i="8"/>
  <c r="Q103" i="8"/>
  <c r="V103" i="8"/>
  <c r="W103" i="8" s="1"/>
  <c r="X71" i="8"/>
  <c r="Y71" i="8" s="1"/>
  <c r="V28" i="8"/>
  <c r="W28" i="8" s="1"/>
  <c r="Q28" i="8"/>
  <c r="R121" i="8"/>
  <c r="T115" i="8"/>
  <c r="S142" i="8"/>
  <c r="R148" i="8"/>
  <c r="S141" i="8"/>
  <c r="C23" i="10"/>
  <c r="Z71" i="8"/>
  <c r="AA71" i="8" s="1"/>
  <c r="R158" i="8"/>
  <c r="Z110" i="8"/>
  <c r="AA110" i="8" s="1"/>
  <c r="R79" i="8"/>
  <c r="Z64" i="8"/>
  <c r="AA64" i="8" s="1"/>
  <c r="T88" i="8"/>
  <c r="T79" i="8"/>
  <c r="V146" i="8"/>
  <c r="W146" i="8" s="1"/>
  <c r="Q146" i="8"/>
  <c r="X39" i="8"/>
  <c r="Y39" i="8" s="1"/>
  <c r="S84" i="8"/>
  <c r="C17" i="10"/>
  <c r="T57" i="8"/>
  <c r="Z158" i="8"/>
  <c r="AA158" i="8" s="1"/>
  <c r="S134" i="8"/>
  <c r="S82" i="8"/>
  <c r="R142" i="8"/>
  <c r="C25" i="10"/>
  <c r="X85" i="8"/>
  <c r="Y85" i="8" s="1"/>
  <c r="S103" i="8"/>
  <c r="S150" i="8"/>
  <c r="Q159" i="8"/>
  <c r="V159" i="8"/>
  <c r="W159" i="8" s="1"/>
  <c r="S24" i="8"/>
  <c r="S46" i="8"/>
  <c r="Q30" i="8"/>
  <c r="V30" i="8"/>
  <c r="W30" i="8" s="1"/>
  <c r="S26" i="8"/>
  <c r="T47" i="8"/>
  <c r="T150" i="8"/>
  <c r="S164" i="8"/>
  <c r="Z155" i="8"/>
  <c r="AA155" i="8" s="1"/>
  <c r="V92" i="8"/>
  <c r="W92" i="8" s="1"/>
  <c r="Q92" i="8"/>
  <c r="T99" i="8"/>
  <c r="T51" i="8"/>
  <c r="T106" i="8"/>
  <c r="S53" i="8"/>
  <c r="R135" i="8"/>
  <c r="X133" i="8"/>
  <c r="Y133" i="8" s="1"/>
  <c r="T129" i="8"/>
  <c r="S119" i="8"/>
  <c r="T155" i="8"/>
  <c r="Z69" i="8"/>
  <c r="AA69" i="8" s="1"/>
  <c r="R134" i="8"/>
  <c r="Q93" i="8"/>
  <c r="V93" i="8"/>
  <c r="W93" i="8" s="1"/>
  <c r="Z45" i="8"/>
  <c r="AA45" i="8" s="1"/>
  <c r="X26" i="8"/>
  <c r="Y26" i="8" s="1"/>
  <c r="Q150" i="8"/>
  <c r="V150" i="8"/>
  <c r="W150" i="8" s="1"/>
  <c r="R143" i="8"/>
  <c r="X65" i="8"/>
  <c r="Y65" i="8" s="1"/>
  <c r="R160" i="8"/>
  <c r="R164" i="8"/>
  <c r="S89" i="8"/>
  <c r="Z62" i="8"/>
  <c r="AA62" i="8" s="1"/>
  <c r="T138" i="8"/>
  <c r="X45" i="8"/>
  <c r="Y45" i="8" s="1"/>
  <c r="B25" i="10"/>
  <c r="R38" i="8"/>
  <c r="D25" i="10" s="1"/>
  <c r="V106" i="8"/>
  <c r="W106" i="8" s="1"/>
  <c r="Q106" i="8"/>
  <c r="Z21" i="8"/>
  <c r="AA21" i="8" s="1"/>
  <c r="Z52" i="8"/>
  <c r="AA52" i="8" s="1"/>
  <c r="T112" i="8"/>
  <c r="Q141" i="8"/>
  <c r="V141" i="8"/>
  <c r="W141" i="8" s="1"/>
  <c r="T116" i="8"/>
  <c r="Q139" i="8"/>
  <c r="V139" i="8"/>
  <c r="W139" i="8" s="1"/>
  <c r="X157" i="8"/>
  <c r="Y157" i="8" s="1"/>
  <c r="V74" i="8"/>
  <c r="W74" i="8" s="1"/>
  <c r="Q74" i="8"/>
  <c r="Z37" i="8"/>
  <c r="AA37" i="8" s="1"/>
  <c r="Q138" i="8"/>
  <c r="V138" i="8"/>
  <c r="W138" i="8" s="1"/>
  <c r="C9" i="10"/>
  <c r="R110" i="8"/>
  <c r="Z50" i="8"/>
  <c r="AA50" i="8" s="1"/>
  <c r="X87" i="8"/>
  <c r="Y87" i="8" s="1"/>
  <c r="X67" i="8"/>
  <c r="Y67" i="8" s="1"/>
  <c r="R159" i="8"/>
  <c r="T20" i="8"/>
  <c r="Z49" i="8"/>
  <c r="AA49" i="8" s="1"/>
  <c r="B50" i="10"/>
  <c r="R63" i="8"/>
  <c r="D50" i="10" s="1"/>
  <c r="Z135" i="8"/>
  <c r="AA135" i="8" s="1"/>
  <c r="B48" i="10"/>
  <c r="R61" i="8"/>
  <c r="D48" i="10" s="1"/>
  <c r="S132" i="8"/>
  <c r="X73" i="8"/>
  <c r="Y73" i="8" s="1"/>
  <c r="R118" i="8"/>
  <c r="X56" i="8"/>
  <c r="Y56" i="8" s="1"/>
  <c r="Z29" i="8"/>
  <c r="AA29" i="8" s="1"/>
  <c r="X121" i="8"/>
  <c r="Y121" i="8" s="1"/>
  <c r="T153" i="8"/>
  <c r="R89" i="8"/>
  <c r="X105" i="8"/>
  <c r="Y105" i="8" s="1"/>
  <c r="S158" i="8"/>
  <c r="S86" i="8"/>
  <c r="X66" i="8"/>
  <c r="Y66" i="8" s="1"/>
  <c r="R71" i="8"/>
  <c r="T69" i="8"/>
  <c r="Q95" i="8"/>
  <c r="V95" i="8"/>
  <c r="W95" i="8" s="1"/>
  <c r="S48" i="8"/>
  <c r="B12" i="10"/>
  <c r="R25" i="8"/>
  <c r="D12" i="10" s="1"/>
  <c r="T135" i="8"/>
  <c r="X19" i="8"/>
  <c r="Y19" i="8" s="1"/>
  <c r="Z146" i="8"/>
  <c r="AA146" i="8" s="1"/>
  <c r="X129" i="8"/>
  <c r="Y129" i="8" s="1"/>
  <c r="B51" i="10"/>
  <c r="R64" i="8"/>
  <c r="D51" i="10" s="1"/>
  <c r="R73" i="8"/>
  <c r="T142" i="8"/>
  <c r="T145" i="8"/>
  <c r="T156" i="8"/>
  <c r="R116" i="8"/>
  <c r="X102" i="8"/>
  <c r="Y102" i="8" s="1"/>
  <c r="S36" i="8"/>
  <c r="V104" i="8"/>
  <c r="W104" i="8" s="1"/>
  <c r="Q104" i="8"/>
  <c r="T77" i="8"/>
  <c r="V21" i="8"/>
  <c r="W21" i="8" s="1"/>
  <c r="Q21" i="8"/>
  <c r="C38" i="10"/>
  <c r="Z126" i="8"/>
  <c r="AA126" i="8" s="1"/>
  <c r="X69" i="8"/>
  <c r="Y69" i="8" s="1"/>
  <c r="T139" i="8"/>
  <c r="C3" i="10"/>
  <c r="Z93" i="8"/>
  <c r="AA93" i="8" s="1"/>
  <c r="V81" i="8"/>
  <c r="W81" i="8" s="1"/>
  <c r="Q81" i="8"/>
  <c r="T133" i="8"/>
  <c r="S64" i="8"/>
  <c r="X24" i="8"/>
  <c r="Y24" i="8" s="1"/>
  <c r="V56" i="8"/>
  <c r="W56" i="8" s="1"/>
  <c r="Q56" i="8"/>
  <c r="X112" i="8"/>
  <c r="Y112" i="8" s="1"/>
  <c r="X163" i="8"/>
  <c r="Y163" i="8" s="1"/>
  <c r="R23" i="8"/>
  <c r="D10" i="10" s="1"/>
  <c r="B10" i="10"/>
  <c r="X148" i="8"/>
  <c r="Y148" i="8" s="1"/>
  <c r="R76" i="8"/>
  <c r="T18" i="8"/>
  <c r="T109" i="8"/>
  <c r="Z63" i="8"/>
  <c r="AA63" i="8" s="1"/>
  <c r="R154" i="8"/>
  <c r="T141" i="8"/>
  <c r="X128" i="8"/>
  <c r="Y128" i="8" s="1"/>
  <c r="X142" i="8"/>
  <c r="Y142" i="8" s="1"/>
  <c r="X115" i="8"/>
  <c r="Y115" i="8" s="1"/>
  <c r="T102" i="8"/>
  <c r="S137" i="8"/>
  <c r="C7" i="10"/>
  <c r="R94" i="8"/>
  <c r="T91" i="8"/>
  <c r="R97" i="8"/>
  <c r="Z106" i="8"/>
  <c r="AA106" i="8" s="1"/>
  <c r="C4" i="10"/>
  <c r="S163" i="8"/>
  <c r="S144" i="8"/>
  <c r="Z78" i="8"/>
  <c r="AA78" i="8" s="1"/>
  <c r="Z44" i="8"/>
  <c r="AA44" i="8" s="1"/>
  <c r="T62" i="8"/>
  <c r="C42" i="10"/>
  <c r="S23" i="8"/>
  <c r="R132" i="8"/>
  <c r="S20" i="8"/>
  <c r="Q64" i="8"/>
  <c r="V64" i="8"/>
  <c r="W64" i="8" s="1"/>
  <c r="S69" i="8"/>
  <c r="T74" i="8"/>
  <c r="Q158" i="8"/>
  <c r="V158" i="8"/>
  <c r="W158" i="8" s="1"/>
  <c r="X152" i="8"/>
  <c r="Y152" i="8" s="1"/>
  <c r="T54" i="8"/>
  <c r="V75" i="8"/>
  <c r="W75" i="8" s="1"/>
  <c r="Q75" i="8"/>
  <c r="X43" i="8"/>
  <c r="Y43" i="8" s="1"/>
  <c r="S122" i="8"/>
  <c r="R99" i="8"/>
  <c r="X62" i="8"/>
  <c r="Y62" i="8" s="1"/>
  <c r="Z48" i="8"/>
  <c r="AA48" i="8" s="1"/>
  <c r="R151" i="8"/>
  <c r="V73" i="8"/>
  <c r="W73" i="8" s="1"/>
  <c r="Q73" i="8"/>
  <c r="V65" i="8"/>
  <c r="W65" i="8" s="1"/>
  <c r="Q65" i="8"/>
  <c r="V20" i="8"/>
  <c r="W20" i="8" s="1"/>
  <c r="Q20" i="8"/>
  <c r="X89" i="8"/>
  <c r="Y89" i="8" s="1"/>
  <c r="T19" i="8"/>
  <c r="B18" i="10"/>
  <c r="R31" i="8"/>
  <c r="D18" i="10" s="1"/>
  <c r="S85" i="8"/>
  <c r="R105" i="8"/>
  <c r="C6" i="10"/>
  <c r="X161" i="8"/>
  <c r="Y161" i="8" s="1"/>
  <c r="X83" i="8"/>
  <c r="Y83" i="8" s="1"/>
  <c r="V32" i="8"/>
  <c r="W32" i="8" s="1"/>
  <c r="Q32" i="8"/>
  <c r="S43" i="8"/>
  <c r="Z15" i="8"/>
  <c r="AA15" i="8" s="1"/>
  <c r="M168" i="8"/>
  <c r="Z81" i="8"/>
  <c r="AA81" i="8" s="1"/>
  <c r="X57" i="8"/>
  <c r="Y57" i="8" s="1"/>
  <c r="Z17" i="8"/>
  <c r="AA17" i="8" s="1"/>
  <c r="C40" i="10"/>
  <c r="S161" i="8"/>
  <c r="Z89" i="8"/>
  <c r="AA89" i="8" s="1"/>
  <c r="X156" i="8"/>
  <c r="Y156" i="8" s="1"/>
  <c r="X23" i="8"/>
  <c r="Y23" i="8" s="1"/>
  <c r="X68" i="8"/>
  <c r="Y68" i="8" s="1"/>
  <c r="Z109" i="8"/>
  <c r="AA109" i="8" s="1"/>
  <c r="Z68" i="8"/>
  <c r="AA68" i="8" s="1"/>
  <c r="X154" i="8"/>
  <c r="Y154" i="8" s="1"/>
  <c r="B36" i="10"/>
  <c r="R49" i="8"/>
  <c r="D36" i="10" s="1"/>
  <c r="Q149" i="8"/>
  <c r="V149" i="8"/>
  <c r="W149" i="8" s="1"/>
  <c r="Z74" i="8"/>
  <c r="AA74" i="8" s="1"/>
  <c r="S37" i="8"/>
  <c r="V163" i="8"/>
  <c r="W163" i="8" s="1"/>
  <c r="Q163" i="8"/>
  <c r="Z99" i="8"/>
  <c r="AA99" i="8" s="1"/>
  <c r="T60" i="8"/>
  <c r="R112" i="8"/>
  <c r="R86" i="8"/>
  <c r="V155" i="8"/>
  <c r="W155" i="8" s="1"/>
  <c r="Q155" i="8"/>
  <c r="X153" i="8"/>
  <c r="Y153" i="8" s="1"/>
  <c r="S19" i="8"/>
  <c r="Q41" i="8"/>
  <c r="V41" i="8"/>
  <c r="W41" i="8" s="1"/>
  <c r="H168" i="8"/>
  <c r="T15" i="8"/>
  <c r="S54" i="8"/>
  <c r="T105" i="8"/>
  <c r="Z149" i="8"/>
  <c r="AA149" i="8" s="1"/>
  <c r="T151" i="8"/>
  <c r="X122" i="8"/>
  <c r="Y122" i="8" s="1"/>
  <c r="X138" i="8"/>
  <c r="Y138" i="8" s="1"/>
  <c r="R28" i="8"/>
  <c r="D15" i="10" s="1"/>
  <c r="B15" i="10"/>
  <c r="X137" i="8"/>
  <c r="Y137" i="8" s="1"/>
  <c r="S91" i="8"/>
  <c r="X139" i="8"/>
  <c r="Y139" i="8" s="1"/>
  <c r="T63" i="8"/>
  <c r="B23" i="10"/>
  <c r="R36" i="8"/>
  <c r="D23" i="10" s="1"/>
  <c r="B16" i="10"/>
  <c r="R29" i="8"/>
  <c r="D16" i="10" s="1"/>
  <c r="Q154" i="8"/>
  <c r="V154" i="8"/>
  <c r="W154" i="8" s="1"/>
  <c r="X91" i="8"/>
  <c r="Y91" i="8" s="1"/>
  <c r="Z65" i="8"/>
  <c r="AA65" i="8" s="1"/>
  <c r="R117" i="8"/>
  <c r="X74" i="8"/>
  <c r="Y74" i="8" s="1"/>
  <c r="Q88" i="8"/>
  <c r="V88" i="8"/>
  <c r="W88" i="8" s="1"/>
  <c r="R68" i="8"/>
  <c r="O168" i="8"/>
  <c r="Z131" i="8"/>
  <c r="AA131" i="8" s="1"/>
  <c r="R98" i="8"/>
  <c r="X151" i="8"/>
  <c r="Y151" i="8" s="1"/>
  <c r="X77" i="8"/>
  <c r="Y77" i="8" s="1"/>
  <c r="Z157" i="8"/>
  <c r="AA157" i="8" s="1"/>
  <c r="S102" i="8"/>
  <c r="R150" i="8"/>
  <c r="R103" i="8"/>
  <c r="T55" i="8"/>
  <c r="S33" i="8"/>
  <c r="Z20" i="8"/>
  <c r="AA20" i="8" s="1"/>
  <c r="C39" i="10"/>
  <c r="S63" i="8"/>
  <c r="V125" i="8"/>
  <c r="W125" i="8" s="1"/>
  <c r="Q125" i="8"/>
  <c r="S79" i="8"/>
  <c r="V148" i="8"/>
  <c r="W148" i="8" s="1"/>
  <c r="Q148" i="8"/>
  <c r="Q161" i="8"/>
  <c r="V161" i="8"/>
  <c r="W161" i="8" s="1"/>
  <c r="S41" i="8"/>
  <c r="B11" i="10"/>
  <c r="R24" i="8"/>
  <c r="D11" i="10" s="1"/>
  <c r="Z85" i="8"/>
  <c r="AA85" i="8" s="1"/>
  <c r="T16" i="8"/>
  <c r="V134" i="8"/>
  <c r="W134" i="8" s="1"/>
  <c r="Q134" i="8"/>
  <c r="S75" i="8"/>
  <c r="X127" i="8"/>
  <c r="Y127" i="8" s="1"/>
  <c r="Z73" i="8"/>
  <c r="AA73" i="8" s="1"/>
  <c r="B30" i="10"/>
  <c r="R43" i="8"/>
  <c r="D30" i="10" s="1"/>
  <c r="B40" i="10"/>
  <c r="R53" i="8"/>
  <c r="D40" i="10" s="1"/>
  <c r="C26" i="10"/>
  <c r="Z152" i="8"/>
  <c r="AA152" i="8" s="1"/>
  <c r="S148" i="8"/>
  <c r="V122" i="8"/>
  <c r="W122" i="8" s="1"/>
  <c r="Q122" i="8"/>
  <c r="Z26" i="8"/>
  <c r="AA26" i="8" s="1"/>
  <c r="C14" i="10"/>
  <c r="X123" i="8"/>
  <c r="Y123" i="8" s="1"/>
  <c r="C21" i="10"/>
  <c r="X41" i="8"/>
  <c r="Y41" i="8" s="1"/>
  <c r="Q71" i="8"/>
  <c r="V71" i="8"/>
  <c r="W71" i="8" s="1"/>
  <c r="Z147" i="8"/>
  <c r="AA147" i="8" s="1"/>
  <c r="S58" i="8"/>
  <c r="C15" i="10"/>
  <c r="V34" i="8"/>
  <c r="W34" i="8" s="1"/>
  <c r="Q34" i="8"/>
  <c r="S47" i="8"/>
  <c r="Q15" i="8"/>
  <c r="V15" i="8"/>
  <c r="W15" i="8" s="1"/>
  <c r="E168" i="8"/>
  <c r="Z140" i="8"/>
  <c r="AA140" i="8" s="1"/>
  <c r="S74" i="8"/>
  <c r="C48" i="10"/>
  <c r="S127" i="8"/>
  <c r="T163" i="8"/>
  <c r="T35" i="8"/>
  <c r="S59" i="8"/>
  <c r="R93" i="8"/>
  <c r="V129" i="8"/>
  <c r="W129" i="8" s="1"/>
  <c r="Q129" i="8"/>
  <c r="R136" i="8"/>
  <c r="T140" i="8"/>
  <c r="B21" i="10"/>
  <c r="R34" i="8"/>
  <c r="D21" i="10" s="1"/>
  <c r="T78" i="8"/>
  <c r="R102" i="8"/>
  <c r="X90" i="8"/>
  <c r="Y90" i="8" s="1"/>
  <c r="S52" i="8"/>
  <c r="C24" i="10"/>
  <c r="Z159" i="8"/>
  <c r="AA159" i="8" s="1"/>
  <c r="X145" i="8"/>
  <c r="Y145" i="8" s="1"/>
  <c r="R123" i="8"/>
  <c r="X131" i="8"/>
  <c r="Y131" i="8" s="1"/>
  <c r="Z142" i="8"/>
  <c r="AA142" i="8" s="1"/>
  <c r="V113" i="8"/>
  <c r="W113" i="8" s="1"/>
  <c r="Q113" i="8"/>
  <c r="X17" i="8"/>
  <c r="Y17" i="8" s="1"/>
  <c r="X140" i="8"/>
  <c r="Y140" i="8" s="1"/>
  <c r="T122" i="8"/>
  <c r="B45" i="10"/>
  <c r="R58" i="8"/>
  <c r="D45" i="10" s="1"/>
  <c r="X55" i="8"/>
  <c r="Y55" i="8" s="1"/>
  <c r="B39" i="10"/>
  <c r="R52" i="8"/>
  <c r="D39" i="10" s="1"/>
  <c r="Q59" i="8"/>
  <c r="V59" i="8"/>
  <c r="W59" i="8" s="1"/>
  <c r="X46" i="8"/>
  <c r="Y46" i="8" s="1"/>
  <c r="V83" i="8"/>
  <c r="W83" i="8" s="1"/>
  <c r="Q83" i="8"/>
  <c r="Z23" i="8"/>
  <c r="AA23" i="8" s="1"/>
  <c r="V162" i="8"/>
  <c r="W162" i="8" s="1"/>
  <c r="Q162" i="8"/>
  <c r="T93" i="8"/>
  <c r="X114" i="8"/>
  <c r="Y114" i="8" s="1"/>
  <c r="Z33" i="8"/>
  <c r="AA33" i="8" s="1"/>
  <c r="V35" i="8"/>
  <c r="W35" i="8" s="1"/>
  <c r="Q35" i="8"/>
  <c r="C22" i="10"/>
  <c r="X36" i="8"/>
  <c r="Y36" i="8" s="1"/>
  <c r="X135" i="8"/>
  <c r="Y135" i="8" s="1"/>
  <c r="C27" i="10"/>
  <c r="P168" i="8"/>
  <c r="Z24" i="8"/>
  <c r="AA24" i="8" s="1"/>
  <c r="Z38" i="8"/>
  <c r="AA38" i="8" s="1"/>
  <c r="X63" i="8"/>
  <c r="Y63" i="8" s="1"/>
  <c r="R60" i="8"/>
  <c r="D47" i="10" s="1"/>
  <c r="B47" i="10"/>
  <c r="Z144" i="8"/>
  <c r="AA144" i="8" s="1"/>
  <c r="T50" i="8"/>
  <c r="X143" i="8"/>
  <c r="Y143" i="8" s="1"/>
  <c r="R100" i="8"/>
  <c r="V112" i="8"/>
  <c r="W112" i="8" s="1"/>
  <c r="Q112" i="8"/>
  <c r="Z56" i="8"/>
  <c r="AA56" i="8" s="1"/>
  <c r="R153" i="8"/>
  <c r="Z80" i="8"/>
  <c r="AA80" i="8" s="1"/>
  <c r="Z129" i="8"/>
  <c r="AA129" i="8" s="1"/>
  <c r="T37" i="8"/>
  <c r="X149" i="8"/>
  <c r="Y149" i="8" s="1"/>
  <c r="Z137" i="8"/>
  <c r="AA137" i="8" s="1"/>
  <c r="S34" i="8"/>
  <c r="X86" i="8"/>
  <c r="Y86" i="8" s="1"/>
  <c r="R19" i="8"/>
  <c r="D6" i="10" s="1"/>
  <c r="B6" i="10"/>
  <c r="C50" i="10"/>
  <c r="T39" i="8"/>
  <c r="Q25" i="8"/>
  <c r="V25" i="8"/>
  <c r="W25" i="8" s="1"/>
  <c r="R162" i="8"/>
  <c r="S70" i="8"/>
  <c r="S61" i="8"/>
  <c r="Z41" i="8"/>
  <c r="AA41" i="8" s="1"/>
  <c r="T30" i="8"/>
  <c r="Q98" i="8"/>
  <c r="V98" i="8"/>
  <c r="W98" i="8" s="1"/>
  <c r="Z35" i="8"/>
  <c r="AA35" i="8" s="1"/>
  <c r="V47" i="8"/>
  <c r="W47" i="8" s="1"/>
  <c r="Q47" i="8"/>
  <c r="S55" i="8"/>
  <c r="S62" i="8"/>
  <c r="B46" i="10"/>
  <c r="R59" i="8"/>
  <c r="D46" i="10" s="1"/>
  <c r="S113" i="8"/>
  <c r="T162" i="8"/>
  <c r="R78" i="8"/>
  <c r="S80" i="8"/>
  <c r="S101" i="8"/>
  <c r="S155" i="8"/>
  <c r="X159" i="8"/>
  <c r="Y159" i="8" s="1"/>
  <c r="R81" i="8"/>
  <c r="R152" i="8"/>
  <c r="S92" i="8"/>
  <c r="V153" i="8"/>
  <c r="W153" i="8" s="1"/>
  <c r="Q153" i="8"/>
  <c r="C35" i="10"/>
  <c r="Z114" i="8"/>
  <c r="AA114" i="8" s="1"/>
  <c r="B37" i="10"/>
  <c r="R50" i="8"/>
  <c r="D37" i="10" s="1"/>
  <c r="V143" i="8"/>
  <c r="W143" i="8" s="1"/>
  <c r="Q143" i="8"/>
  <c r="Q136" i="8"/>
  <c r="V136" i="8"/>
  <c r="W136" i="8" s="1"/>
  <c r="R155" i="8"/>
  <c r="T85" i="8"/>
  <c r="I168" i="8"/>
  <c r="X15" i="8"/>
  <c r="Y15" i="8" s="1"/>
  <c r="Q157" i="8"/>
  <c r="V157" i="8"/>
  <c r="W157" i="8" s="1"/>
  <c r="Q18" i="8"/>
  <c r="V18" i="8"/>
  <c r="W18" i="8" s="1"/>
  <c r="R156" i="8"/>
  <c r="C32" i="10"/>
  <c r="S153" i="8"/>
  <c r="V62" i="8"/>
  <c r="W62" i="8" s="1"/>
  <c r="Q62" i="8"/>
  <c r="Q160" i="8"/>
  <c r="V160" i="8"/>
  <c r="W160" i="8" s="1"/>
  <c r="T32" i="8"/>
  <c r="S57" i="8"/>
  <c r="X106" i="8"/>
  <c r="Y106" i="8" s="1"/>
  <c r="R95" i="8"/>
  <c r="Q91" i="8"/>
  <c r="V91" i="8"/>
  <c r="W91" i="8" s="1"/>
  <c r="Z84" i="8"/>
  <c r="AA84" i="8" s="1"/>
  <c r="Z91" i="8"/>
  <c r="AA91" i="8" s="1"/>
  <c r="B33" i="10"/>
  <c r="R46" i="8"/>
  <c r="D33" i="10" s="1"/>
  <c r="Q22" i="8"/>
  <c r="V22" i="8"/>
  <c r="W22" i="8" s="1"/>
  <c r="T149" i="8"/>
  <c r="Q127" i="8"/>
  <c r="V127" i="8"/>
  <c r="W127" i="8" s="1"/>
  <c r="R163" i="8"/>
  <c r="Z61" i="8"/>
  <c r="AA61" i="8" s="1"/>
  <c r="R66" i="8"/>
  <c r="S100" i="8"/>
  <c r="C47" i="10"/>
  <c r="X117" i="8"/>
  <c r="Y117" i="8" s="1"/>
  <c r="X116" i="8"/>
  <c r="Y116" i="8" s="1"/>
  <c r="C30" i="10"/>
  <c r="Z164" i="8"/>
  <c r="AA164" i="8" s="1"/>
  <c r="X80" i="8"/>
  <c r="Y80" i="8" s="1"/>
  <c r="T56" i="8"/>
  <c r="R104" i="8"/>
  <c r="Z127" i="8"/>
  <c r="AA127" i="8" s="1"/>
  <c r="Z47" i="8"/>
  <c r="AA47" i="8" s="1"/>
  <c r="X82" i="8"/>
  <c r="Y82" i="8" s="1"/>
  <c r="X141" i="8"/>
  <c r="Y141" i="8" s="1"/>
  <c r="C2" i="10"/>
  <c r="J168" i="8"/>
  <c r="R106" i="8"/>
  <c r="R126" i="8"/>
  <c r="Z111" i="8"/>
  <c r="AA111" i="8" s="1"/>
  <c r="T104" i="8"/>
  <c r="T87" i="8"/>
  <c r="C16" i="10"/>
  <c r="R35" i="8"/>
  <c r="D22" i="10" s="1"/>
  <c r="B22" i="10"/>
  <c r="R119" i="8"/>
  <c r="Z104" i="8"/>
  <c r="AA104" i="8" s="1"/>
  <c r="X51" i="8"/>
  <c r="Y51" i="8" s="1"/>
  <c r="R92" i="8"/>
  <c r="Z22" i="8"/>
  <c r="AA22" i="8" s="1"/>
  <c r="T96" i="8"/>
  <c r="Z119" i="8"/>
  <c r="AA119" i="8" s="1"/>
  <c r="V61" i="8"/>
  <c r="W61" i="8" s="1"/>
  <c r="Q61" i="8"/>
  <c r="V60" i="8"/>
  <c r="W60" i="8" s="1"/>
  <c r="Q60" i="8"/>
  <c r="S51" i="8"/>
  <c r="S99" i="8"/>
  <c r="X99" i="8"/>
  <c r="Y99" i="8" s="1"/>
  <c r="V120" i="8"/>
  <c r="W120" i="8" s="1"/>
  <c r="Q120" i="8"/>
  <c r="V109" i="8"/>
  <c r="W109" i="8" s="1"/>
  <c r="Q109" i="8"/>
  <c r="X104" i="8"/>
  <c r="Y104" i="8" s="1"/>
  <c r="Z82" i="8"/>
  <c r="AA82" i="8" s="1"/>
  <c r="R26" i="8"/>
  <c r="D13" i="10" s="1"/>
  <c r="B13" i="10"/>
  <c r="C18" i="10"/>
  <c r="T76" i="8"/>
  <c r="Z30" i="8"/>
  <c r="AA30" i="8" s="1"/>
  <c r="Q96" i="8"/>
  <c r="V96" i="8"/>
  <c r="W96" i="8" s="1"/>
  <c r="T159" i="8"/>
  <c r="V57" i="8"/>
  <c r="W57" i="8" s="1"/>
  <c r="Q57" i="8"/>
  <c r="S73" i="8"/>
  <c r="R144" i="8"/>
  <c r="R111" i="8"/>
  <c r="Z150" i="8"/>
  <c r="AA150" i="8" s="1"/>
  <c r="Z101" i="8"/>
  <c r="AA101" i="8" s="1"/>
  <c r="Z145" i="8"/>
  <c r="AA145" i="8" s="1"/>
  <c r="S128" i="8"/>
  <c r="S130" i="8"/>
  <c r="Z83" i="8"/>
  <c r="AA83" i="8" s="1"/>
  <c r="B28" i="10"/>
  <c r="R41" i="8"/>
  <c r="D28" i="10" s="1"/>
  <c r="T82" i="8"/>
  <c r="X28" i="8"/>
  <c r="Y28" i="8" s="1"/>
  <c r="T95" i="8"/>
  <c r="Z18" i="8"/>
  <c r="AA18" i="8" s="1"/>
  <c r="T124" i="8"/>
  <c r="T25" i="8"/>
  <c r="V130" i="8"/>
  <c r="W130" i="8" s="1"/>
  <c r="Q130" i="8"/>
  <c r="V38" i="8"/>
  <c r="W38" i="8" s="1"/>
  <c r="Q38" i="8"/>
  <c r="R69" i="8"/>
  <c r="S143" i="8"/>
  <c r="T160" i="8"/>
  <c r="X134" i="8"/>
  <c r="Y134" i="8" s="1"/>
  <c r="V16" i="8"/>
  <c r="W16" i="8" s="1"/>
  <c r="Q16" i="8"/>
  <c r="Z132" i="8"/>
  <c r="AA132" i="8" s="1"/>
  <c r="F168" i="8"/>
  <c r="R15" i="8"/>
  <c r="B2" i="10"/>
  <c r="S160" i="8"/>
  <c r="X95" i="8"/>
  <c r="Y95" i="8" s="1"/>
  <c r="X93" i="8"/>
  <c r="Y93" i="8" s="1"/>
  <c r="Z31" i="8"/>
  <c r="AA31" i="8" s="1"/>
  <c r="T111" i="8"/>
  <c r="T42" i="8"/>
  <c r="Q43" i="8"/>
  <c r="V43" i="8"/>
  <c r="W43" i="8" s="1"/>
  <c r="R161" i="8"/>
  <c r="T108" i="8"/>
  <c r="T65" i="8"/>
  <c r="C36" i="10"/>
  <c r="T41" i="8"/>
  <c r="S140" i="8"/>
  <c r="X42" i="8"/>
  <c r="Y42" i="8" s="1"/>
  <c r="Z97" i="8"/>
  <c r="AA97" i="8" s="1"/>
  <c r="S42" i="8"/>
  <c r="Z138" i="8"/>
  <c r="AA138" i="8" s="1"/>
  <c r="X125" i="8"/>
  <c r="Y125" i="8" s="1"/>
  <c r="Z115" i="8"/>
  <c r="AA115" i="8" s="1"/>
  <c r="S136" i="8"/>
  <c r="Q27" i="8"/>
  <c r="V27" i="8"/>
  <c r="W27" i="8" s="1"/>
  <c r="V84" i="8"/>
  <c r="W84" i="8" s="1"/>
  <c r="Q84" i="8"/>
  <c r="R32" i="8"/>
  <c r="D19" i="10" s="1"/>
  <c r="B19" i="10"/>
  <c r="T127" i="8"/>
  <c r="C29" i="10"/>
  <c r="C11" i="10"/>
  <c r="C46" i="10"/>
  <c r="Q121" i="8"/>
  <c r="V121" i="8"/>
  <c r="W121" i="8" s="1"/>
  <c r="T52" i="8"/>
  <c r="S110" i="8"/>
  <c r="S17" i="8"/>
  <c r="T143" i="8"/>
  <c r="Z112" i="8"/>
  <c r="AA112" i="8" s="1"/>
  <c r="S44" i="8"/>
  <c r="S106" i="8"/>
  <c r="Z125" i="8"/>
  <c r="AA125" i="8" s="1"/>
  <c r="S112" i="8"/>
  <c r="S27" i="8"/>
  <c r="Z79" i="8"/>
  <c r="AA79" i="8" s="1"/>
  <c r="Z116" i="8"/>
  <c r="AA116" i="8" s="1"/>
  <c r="V51" i="8"/>
  <c r="W51" i="8" s="1"/>
  <c r="Q51" i="8"/>
  <c r="C5" i="10"/>
  <c r="T23" i="8"/>
  <c r="T81" i="8"/>
  <c r="V49" i="8"/>
  <c r="W49" i="8" s="1"/>
  <c r="Q49" i="8"/>
  <c r="X109" i="8"/>
  <c r="Y109" i="8" s="1"/>
  <c r="Z39" i="8"/>
  <c r="AA39" i="8" s="1"/>
  <c r="T70" i="8"/>
  <c r="S16" i="8"/>
  <c r="R75" i="8"/>
  <c r="X147" i="8"/>
  <c r="Y147" i="8" s="1"/>
  <c r="Z90" i="8"/>
  <c r="AA90" i="8" s="1"/>
  <c r="C44" i="10"/>
  <c r="Z94" i="8"/>
  <c r="AA94" i="8" s="1"/>
  <c r="R84" i="8"/>
  <c r="T73" i="8"/>
  <c r="T125" i="8"/>
  <c r="Q132" i="8"/>
  <c r="V132" i="8"/>
  <c r="W132" i="8" s="1"/>
  <c r="Z42" i="8"/>
  <c r="AA42" i="8" s="1"/>
  <c r="R141" i="8"/>
  <c r="T121" i="8"/>
  <c r="T17" i="8"/>
  <c r="C8" i="10"/>
  <c r="S28" i="8"/>
  <c r="R65" i="8"/>
  <c r="T72" i="8"/>
  <c r="S120" i="8"/>
  <c r="S38" i="8"/>
  <c r="Z51" i="8"/>
  <c r="AA51" i="8" s="1"/>
  <c r="T119" i="8"/>
  <c r="X16" i="8"/>
  <c r="Y16" i="8" s="1"/>
  <c r="X53" i="8"/>
  <c r="Y53" i="8" s="1"/>
  <c r="V123" i="8"/>
  <c r="W123" i="8" s="1"/>
  <c r="Q123" i="8"/>
  <c r="T89" i="8"/>
  <c r="Q126" i="8"/>
  <c r="V126" i="8"/>
  <c r="W126" i="8" s="1"/>
  <c r="Q87" i="8"/>
  <c r="V87" i="8"/>
  <c r="W87" i="8" s="1"/>
  <c r="V119" i="8"/>
  <c r="W119" i="8" s="1"/>
  <c r="Q119" i="8"/>
  <c r="X18" i="8"/>
  <c r="Y18" i="8" s="1"/>
  <c r="C13" i="10"/>
  <c r="Z53" i="8"/>
  <c r="AA53" i="8" s="1"/>
  <c r="X48" i="8"/>
  <c r="Y48" i="8" s="1"/>
  <c r="V107" i="8"/>
  <c r="W107" i="8" s="1"/>
  <c r="Q107" i="8"/>
  <c r="V89" i="8"/>
  <c r="W89" i="8" s="1"/>
  <c r="Q89" i="8"/>
  <c r="S87" i="8"/>
  <c r="X97" i="8"/>
  <c r="Y97" i="8" s="1"/>
  <c r="S94" i="8"/>
  <c r="Z96" i="8"/>
  <c r="AA96" i="8" s="1"/>
  <c r="Z143" i="8"/>
  <c r="AA143" i="8" s="1"/>
  <c r="Q144" i="8"/>
  <c r="V144" i="8"/>
  <c r="W144" i="8" s="1"/>
  <c r="R120" i="8"/>
  <c r="Z102" i="8"/>
  <c r="AA102" i="8" s="1"/>
  <c r="X32" i="8"/>
  <c r="Y32" i="8" s="1"/>
  <c r="Q54" i="8"/>
  <c r="V54" i="8"/>
  <c r="W54" i="8" s="1"/>
  <c r="X162" i="8"/>
  <c r="Y162" i="8" s="1"/>
  <c r="R70" i="8"/>
  <c r="S156" i="8"/>
  <c r="V147" i="8"/>
  <c r="W147" i="8" s="1"/>
  <c r="Q147" i="8"/>
  <c r="S121" i="8"/>
  <c r="R91" i="8"/>
  <c r="T126" i="8"/>
  <c r="S35" i="8"/>
  <c r="B4" i="10"/>
  <c r="R17" i="8"/>
  <c r="D4" i="10" s="1"/>
  <c r="R139" i="8"/>
  <c r="Q36" i="8"/>
  <c r="V36" i="8"/>
  <c r="W36" i="8" s="1"/>
  <c r="Z118" i="8"/>
  <c r="AA118" i="8" s="1"/>
  <c r="X40" i="8"/>
  <c r="Y40" i="8" s="1"/>
  <c r="R96" i="8"/>
  <c r="B42" i="10"/>
  <c r="R55" i="8"/>
  <c r="D42" i="10" s="1"/>
  <c r="T98" i="8"/>
  <c r="X164" i="8"/>
  <c r="Y164" i="8" s="1"/>
  <c r="Q79" i="8"/>
  <c r="V79" i="8"/>
  <c r="W79" i="8" s="1"/>
  <c r="T148" i="8"/>
  <c r="V68" i="8"/>
  <c r="W68" i="8" s="1"/>
  <c r="Q68" i="8"/>
  <c r="S66" i="8"/>
  <c r="Q99" i="8"/>
  <c r="V99" i="8"/>
  <c r="W99" i="8" s="1"/>
  <c r="B29" i="10"/>
  <c r="R42" i="8"/>
  <c r="D29" i="10" s="1"/>
  <c r="V33" i="8"/>
  <c r="W33" i="8" s="1"/>
  <c r="Q33" i="8"/>
  <c r="Z95" i="8"/>
  <c r="AA95" i="8" s="1"/>
  <c r="Q50" i="8"/>
  <c r="V50" i="8"/>
  <c r="W50" i="8" s="1"/>
  <c r="V76" i="8"/>
  <c r="W76" i="8" s="1"/>
  <c r="Q76" i="8"/>
  <c r="Q45" i="8"/>
  <c r="V45" i="8"/>
  <c r="W45" i="8" s="1"/>
  <c r="R90" i="8"/>
  <c r="T67" i="8"/>
  <c r="T132" i="8"/>
  <c r="T80" i="8"/>
  <c r="X120" i="8"/>
  <c r="Y120" i="8" s="1"/>
  <c r="S154" i="8"/>
  <c r="V108" i="8"/>
  <c r="W108" i="8" s="1"/>
  <c r="Q108" i="8"/>
  <c r="T107" i="8"/>
  <c r="S72" i="8"/>
  <c r="Z134" i="8"/>
  <c r="AA134" i="8" s="1"/>
  <c r="X47" i="8"/>
  <c r="Y47" i="8" s="1"/>
  <c r="T29" i="8"/>
  <c r="R40" i="8"/>
  <c r="D27" i="10" s="1"/>
  <c r="B27" i="10"/>
  <c r="V78" i="8"/>
  <c r="W78" i="8" s="1"/>
  <c r="Q78" i="8"/>
  <c r="T86" i="8"/>
  <c r="R140" i="8"/>
  <c r="V101" i="8"/>
  <c r="W101" i="8" s="1"/>
  <c r="Q101" i="8"/>
  <c r="X107" i="8"/>
  <c r="Y107" i="8" s="1"/>
  <c r="S117" i="8"/>
  <c r="T26" i="8"/>
  <c r="C19" i="10"/>
  <c r="Q156" i="8"/>
  <c r="V156" i="8"/>
  <c r="W156" i="8" s="1"/>
  <c r="T71" i="8"/>
  <c r="S93" i="8"/>
  <c r="S30" i="8"/>
  <c r="S109" i="8"/>
  <c r="T22" i="8"/>
  <c r="R133" i="8"/>
  <c r="Z160" i="8"/>
  <c r="AA160" i="8" s="1"/>
  <c r="S118" i="8"/>
  <c r="C41" i="10"/>
  <c r="V80" i="8"/>
  <c r="W80" i="8" s="1"/>
  <c r="Q80" i="8"/>
  <c r="R82" i="8"/>
  <c r="R122" i="8"/>
  <c r="X119" i="8"/>
  <c r="Y119" i="8" s="1"/>
  <c r="S162" i="8"/>
  <c r="Z117" i="8"/>
  <c r="AA117" i="8" s="1"/>
  <c r="N168" i="8"/>
  <c r="S15" i="8"/>
  <c r="G168" i="8"/>
  <c r="X130" i="8"/>
  <c r="Y130" i="8" s="1"/>
  <c r="S152" i="8"/>
  <c r="R146" i="8"/>
  <c r="R54" i="8"/>
  <c r="D41" i="10" s="1"/>
  <c r="B41" i="10"/>
  <c r="S98" i="8"/>
  <c r="S65" i="8"/>
  <c r="X94" i="8"/>
  <c r="Y94" i="8" s="1"/>
  <c r="S45" i="8"/>
  <c r="R149" i="8"/>
  <c r="Z54" i="8"/>
  <c r="AA54" i="8" s="1"/>
  <c r="V110" i="8"/>
  <c r="W110" i="8" s="1"/>
  <c r="Q110" i="8"/>
  <c r="S95" i="8"/>
  <c r="Z139" i="8"/>
  <c r="AA139" i="8" s="1"/>
  <c r="X79" i="8"/>
  <c r="Y79" i="8" s="1"/>
  <c r="S133" i="8"/>
  <c r="Z120" i="8"/>
  <c r="AA120" i="8" s="1"/>
  <c r="S49" i="8"/>
  <c r="T113" i="8"/>
  <c r="Q94" i="8"/>
  <c r="V94" i="8"/>
  <c r="W94" i="8" s="1"/>
  <c r="X37" i="8"/>
  <c r="Y37" i="8" s="1"/>
  <c r="R77" i="8"/>
  <c r="Q55" i="8"/>
  <c r="V55" i="8"/>
  <c r="W55" i="8" s="1"/>
  <c r="X84" i="8"/>
  <c r="Y84" i="8" s="1"/>
  <c r="Z27" i="8"/>
  <c r="AA27" i="8" s="1"/>
  <c r="V118" i="8"/>
  <c r="W118" i="8" s="1"/>
  <c r="Q118" i="8"/>
  <c r="R27" i="8"/>
  <c r="D14" i="10" s="1"/>
  <c r="B14" i="10"/>
  <c r="S90" i="8"/>
  <c r="X52" i="8"/>
  <c r="Y52" i="8" s="1"/>
  <c r="C43" i="10"/>
  <c r="R145" i="8"/>
  <c r="R20" i="8"/>
  <c r="D7" i="10" s="1"/>
  <c r="B7" i="10"/>
  <c r="Q37" i="8"/>
  <c r="V37" i="8"/>
  <c r="W37" i="8" s="1"/>
  <c r="S114" i="8"/>
  <c r="Z124" i="8"/>
  <c r="AA124" i="8" s="1"/>
  <c r="V117" i="8"/>
  <c r="W117" i="8" s="1"/>
  <c r="Q117" i="8"/>
  <c r="R157" i="8"/>
  <c r="C20" i="10"/>
  <c r="S129" i="8"/>
  <c r="Q66" i="8"/>
  <c r="V66" i="8"/>
  <c r="W66" i="8" s="1"/>
  <c r="X150" i="8"/>
  <c r="Y150" i="8" s="1"/>
  <c r="V82" i="8"/>
  <c r="W82" i="8" s="1"/>
  <c r="Q82" i="8"/>
  <c r="Z136" i="8"/>
  <c r="AA136" i="8" s="1"/>
  <c r="Z60" i="8"/>
  <c r="AA60" i="8" s="1"/>
  <c r="T40" i="8"/>
  <c r="Z92" i="8"/>
  <c r="AA92" i="8" s="1"/>
  <c r="R138" i="8"/>
  <c r="T118" i="8"/>
  <c r="T137" i="8"/>
  <c r="Z57" i="8"/>
  <c r="AA57" i="8" s="1"/>
  <c r="T117" i="8"/>
  <c r="C31" i="10"/>
  <c r="X98" i="8"/>
  <c r="Y98" i="8" s="1"/>
  <c r="X136" i="8"/>
  <c r="Y136" i="8" s="1"/>
  <c r="R44" i="8"/>
  <c r="D31" i="10" s="1"/>
  <c r="B31" i="10"/>
  <c r="V17" i="8"/>
  <c r="W17" i="8" s="1"/>
  <c r="Q17" i="8"/>
  <c r="X144" i="8"/>
  <c r="Y144" i="8" s="1"/>
  <c r="T28" i="8"/>
  <c r="V63" i="8"/>
  <c r="W63" i="8" s="1"/>
  <c r="Q63" i="8"/>
  <c r="S31" i="8"/>
  <c r="C37" i="10"/>
  <c r="Z105" i="8"/>
  <c r="AA105" i="8" s="1"/>
  <c r="Q152" i="8"/>
  <c r="V152" i="8"/>
  <c r="W152" i="8" s="1"/>
  <c r="S108" i="8"/>
  <c r="Z19" i="8"/>
  <c r="AA19" i="8" s="1"/>
  <c r="S97" i="8"/>
  <c r="Q39" i="8"/>
  <c r="V39" i="8"/>
  <c r="W39" i="8" s="1"/>
  <c r="Z70" i="8"/>
  <c r="AA70" i="8" s="1"/>
  <c r="X33" i="8"/>
  <c r="Y33" i="8" s="1"/>
  <c r="Q102" i="8"/>
  <c r="V102" i="8"/>
  <c r="W102" i="8" s="1"/>
  <c r="S159" i="8"/>
  <c r="S124" i="8"/>
  <c r="T110" i="8"/>
  <c r="S149" i="8"/>
  <c r="Z32" i="8"/>
  <c r="AA32" i="8" s="1"/>
  <c r="V116" i="8"/>
  <c r="W116" i="8" s="1"/>
  <c r="Q116" i="8"/>
  <c r="X92" i="8"/>
  <c r="Y92" i="8" s="1"/>
  <c r="S107" i="8"/>
  <c r="T44" i="8"/>
  <c r="R18" i="8"/>
  <c r="D5" i="10" s="1"/>
  <c r="B5" i="10"/>
  <c r="S104" i="8"/>
  <c r="T146" i="8"/>
  <c r="S126" i="8"/>
  <c r="V97" i="8"/>
  <c r="W97" i="8" s="1"/>
  <c r="Q97" i="8"/>
  <c r="T58" i="8"/>
  <c r="V31" i="8"/>
  <c r="W31" i="8" s="1"/>
  <c r="Q31" i="8"/>
  <c r="S50" i="8"/>
  <c r="X64" i="8"/>
  <c r="Y64" i="8" s="1"/>
  <c r="X124" i="8"/>
  <c r="Y124" i="8" s="1"/>
  <c r="Q145" i="8"/>
  <c r="V145" i="8"/>
  <c r="W145" i="8" s="1"/>
  <c r="Z46" i="8"/>
  <c r="AA46" i="8" s="1"/>
  <c r="V111" i="8"/>
  <c r="W111" i="8" s="1"/>
  <c r="Q111" i="8"/>
  <c r="R114" i="8"/>
  <c r="L168" i="8"/>
  <c r="T33" i="8"/>
  <c r="Q52" i="8"/>
  <c r="V52" i="8"/>
  <c r="W52" i="8" s="1"/>
  <c r="X22" i="8"/>
  <c r="Y22" i="8" s="1"/>
  <c r="X34" i="8"/>
  <c r="Y34" i="8" s="1"/>
  <c r="R57" i="8"/>
  <c r="D44" i="10" s="1"/>
  <c r="B44" i="10"/>
  <c r="Z156" i="8"/>
  <c r="AA156" i="8" s="1"/>
  <c r="T92" i="8"/>
  <c r="T27" i="8"/>
  <c r="S135" i="8"/>
  <c r="R16" i="8"/>
  <c r="D3" i="10" s="1"/>
  <c r="B3" i="10"/>
  <c r="Z122" i="8"/>
  <c r="AA122" i="8" s="1"/>
  <c r="S105" i="8"/>
  <c r="Z130" i="8"/>
  <c r="AA130" i="8" s="1"/>
  <c r="X158" i="8"/>
  <c r="Y158" i="8" s="1"/>
  <c r="R101" i="8"/>
  <c r="Z16" i="8"/>
  <c r="AA16" i="8" s="1"/>
  <c r="R129" i="8"/>
  <c r="X50" i="8"/>
  <c r="Y50" i="8" s="1"/>
  <c r="S21" i="8"/>
  <c r="Q26" i="8"/>
  <c r="V26" i="8"/>
  <c r="W26" i="8" s="1"/>
  <c r="R109" i="8"/>
  <c r="T101" i="8"/>
  <c r="B43" i="10"/>
  <c r="R56" i="8"/>
  <c r="D43" i="10" s="1"/>
  <c r="X108" i="8"/>
  <c r="Y108" i="8" s="1"/>
  <c r="R108" i="8"/>
  <c r="S40" i="8"/>
  <c r="Z34" i="8"/>
  <c r="AA34" i="8" s="1"/>
  <c r="S56" i="8"/>
  <c r="Z154" i="8"/>
  <c r="AA154" i="8" s="1"/>
  <c r="B8" i="10"/>
  <c r="R21" i="8"/>
  <c r="D8" i="10" s="1"/>
  <c r="Z161" i="8"/>
  <c r="AA161" i="8" s="1"/>
  <c r="S111" i="8"/>
  <c r="X25" i="8"/>
  <c r="Y25" i="8" s="1"/>
  <c r="Q137" i="8"/>
  <c r="V137" i="8"/>
  <c r="W137" i="8" s="1"/>
  <c r="V70" i="8"/>
  <c r="W70" i="8" s="1"/>
  <c r="Q70" i="8"/>
  <c r="V115" i="8"/>
  <c r="W115" i="8" s="1"/>
  <c r="Q115" i="8"/>
  <c r="S88" i="8"/>
  <c r="Q142" i="8"/>
  <c r="V142" i="8"/>
  <c r="W142" i="8" s="1"/>
  <c r="T21" i="8"/>
  <c r="T103" i="8"/>
  <c r="Z151" i="8"/>
  <c r="AA151" i="8" s="1"/>
  <c r="S115" i="8"/>
  <c r="X78" i="8"/>
  <c r="Y78" i="8" s="1"/>
  <c r="R137" i="8"/>
  <c r="Z128" i="8"/>
  <c r="AA128" i="8" s="1"/>
  <c r="T61" i="8"/>
  <c r="R131" i="8"/>
  <c r="Q40" i="8"/>
  <c r="V40" i="8"/>
  <c r="W40" i="8" s="1"/>
  <c r="T114" i="8"/>
  <c r="T53" i="8"/>
  <c r="R88" i="8"/>
  <c r="R83" i="8"/>
  <c r="T161" i="8"/>
  <c r="C34" i="10"/>
  <c r="S123" i="8"/>
  <c r="C28" i="10"/>
  <c r="X44" i="8"/>
  <c r="Y44" i="8" s="1"/>
  <c r="X20" i="8"/>
  <c r="Y20" i="8" s="1"/>
  <c r="X113" i="8"/>
  <c r="Y113" i="8" s="1"/>
  <c r="T64" i="8"/>
  <c r="X60" i="8"/>
  <c r="Y60" i="8" s="1"/>
  <c r="X59" i="8"/>
  <c r="Y59" i="8" s="1"/>
  <c r="S78" i="8"/>
  <c r="X118" i="8"/>
  <c r="Y118" i="8" s="1"/>
  <c r="R85" i="8"/>
  <c r="B24" i="10"/>
  <c r="R37" i="8"/>
  <c r="D24" i="10" s="1"/>
  <c r="X35" i="8"/>
  <c r="Y35" i="8" s="1"/>
  <c r="X76" i="8"/>
  <c r="Y76" i="8" s="1"/>
  <c r="Q133" i="8"/>
  <c r="V133" i="8"/>
  <c r="W133" i="8" s="1"/>
  <c r="Z67" i="8"/>
  <c r="AA67" i="8" s="1"/>
  <c r="T48" i="8"/>
  <c r="C45" i="10"/>
  <c r="Z59" i="8"/>
  <c r="AA59" i="8" s="1"/>
  <c r="X30" i="8"/>
  <c r="Y30" i="8" s="1"/>
  <c r="X21" i="8"/>
  <c r="Y21" i="8" s="1"/>
  <c r="Z108" i="8"/>
  <c r="AA108" i="8" s="1"/>
  <c r="S83" i="8"/>
  <c r="X155" i="8"/>
  <c r="Y155" i="8" s="1"/>
  <c r="Z103" i="8"/>
  <c r="AA103" i="8" s="1"/>
  <c r="S131" i="8"/>
  <c r="C10" i="10"/>
  <c r="Z121" i="8"/>
  <c r="AA121" i="8" s="1"/>
  <c r="S145" i="8"/>
  <c r="Z107" i="8"/>
  <c r="AA107" i="8" s="1"/>
  <c r="X31" i="8"/>
  <c r="Y31" i="8" s="1"/>
  <c r="T46" i="8"/>
  <c r="V86" i="8"/>
  <c r="W86" i="8" s="1"/>
  <c r="Q86" i="8"/>
  <c r="Q67" i="8"/>
  <c r="V67" i="8"/>
  <c r="W67" i="8" s="1"/>
  <c r="Q69" i="8"/>
  <c r="V69" i="8"/>
  <c r="W69" i="8" s="1"/>
  <c r="T130" i="8"/>
  <c r="R125" i="8"/>
  <c r="S76" i="8"/>
  <c r="T120" i="8"/>
  <c r="Q131" i="8"/>
  <c r="V131" i="8"/>
  <c r="W131" i="8" s="1"/>
  <c r="R80" i="8"/>
  <c r="V24" i="8"/>
  <c r="W24" i="8" s="1"/>
  <c r="Q24" i="8"/>
  <c r="S18" i="8"/>
  <c r="V48" i="8"/>
  <c r="W48" i="8" s="1"/>
  <c r="Q48" i="8"/>
  <c r="Z141" i="8"/>
  <c r="AA141" i="8" s="1"/>
  <c r="T94" i="8"/>
  <c r="R51" i="8"/>
  <c r="D38" i="10" s="1"/>
  <c r="B38" i="10"/>
  <c r="R22" i="8"/>
  <c r="D9" i="10" s="1"/>
  <c r="B9" i="10"/>
  <c r="T90" i="8"/>
  <c r="S146" i="8"/>
  <c r="Z28" i="8"/>
  <c r="AA28" i="8" s="1"/>
  <c r="Q151" i="8"/>
  <c r="V151" i="8"/>
  <c r="W151" i="8" s="1"/>
  <c r="Z123" i="8"/>
  <c r="AA123" i="8" s="1"/>
  <c r="Q140" i="8"/>
  <c r="V140" i="8"/>
  <c r="W140" i="8" s="1"/>
  <c r="R33" i="8"/>
  <c r="D20" i="10" s="1"/>
  <c r="B20" i="10"/>
  <c r="Z58" i="8"/>
  <c r="AA58" i="8" s="1"/>
  <c r="Z100" i="8"/>
  <c r="AA100" i="8" s="1"/>
  <c r="R30" i="8"/>
  <c r="D17" i="10" s="1"/>
  <c r="B17" i="10"/>
  <c r="X100" i="8"/>
  <c r="Y100" i="8" s="1"/>
  <c r="X146" i="8"/>
  <c r="Y146" i="8" s="1"/>
  <c r="X29" i="8"/>
  <c r="Y29" i="8" s="1"/>
  <c r="C33" i="10"/>
  <c r="Q128" i="8"/>
  <c r="V128" i="8"/>
  <c r="W128" i="8" s="1"/>
  <c r="Z36" i="8"/>
  <c r="AA36" i="8" s="1"/>
  <c r="S157" i="8"/>
  <c r="T97" i="8"/>
  <c r="S96" i="8"/>
  <c r="Z98" i="8"/>
  <c r="AA98" i="8" s="1"/>
  <c r="X70" i="8"/>
  <c r="Y70" i="8" s="1"/>
  <c r="V19" i="8"/>
  <c r="W19" i="8" s="1"/>
  <c r="Q19" i="8"/>
  <c r="V42" i="8"/>
  <c r="W42" i="8" s="1"/>
  <c r="Q42" i="8"/>
  <c r="S151" i="8"/>
  <c r="S60" i="8"/>
  <c r="T31" i="8"/>
  <c r="Z75" i="8"/>
  <c r="AA75" i="8" s="1"/>
  <c r="X111" i="8"/>
  <c r="Y111" i="8" s="1"/>
  <c r="S116" i="8"/>
  <c r="Z43" i="8"/>
  <c r="AA43" i="8" s="1"/>
  <c r="Q53" i="8"/>
  <c r="V53" i="8"/>
  <c r="W53" i="8" s="1"/>
  <c r="Q100" i="8"/>
  <c r="V100" i="8"/>
  <c r="W100" i="8" s="1"/>
  <c r="V46" i="8"/>
  <c r="W46" i="8" s="1"/>
  <c r="Q46" i="8"/>
  <c r="X110" i="8"/>
  <c r="Y110" i="8" s="1"/>
  <c r="S81" i="8"/>
  <c r="V164" i="8"/>
  <c r="W164" i="8" s="1"/>
  <c r="Q164" i="8"/>
  <c r="S22" i="8"/>
  <c r="X96" i="8"/>
  <c r="Y96" i="8" s="1"/>
  <c r="R45" i="8"/>
  <c r="D32" i="10" s="1"/>
  <c r="B32" i="10"/>
  <c r="R147" i="8"/>
  <c r="T75" i="8"/>
  <c r="C12" i="10"/>
  <c r="Z133" i="8"/>
  <c r="AA133" i="8" s="1"/>
  <c r="Z25" i="8"/>
  <c r="AA25" i="8" s="1"/>
  <c r="Q29" i="8"/>
  <c r="V29" i="8"/>
  <c r="W29" i="8" s="1"/>
  <c r="B49" i="10"/>
  <c r="R62" i="8"/>
  <c r="D49" i="10" s="1"/>
  <c r="T164" i="8"/>
  <c r="V44" i="8"/>
  <c r="W44" i="8" s="1"/>
  <c r="Q44" i="8"/>
  <c r="T147" i="8"/>
  <c r="T100" i="8"/>
  <c r="R74" i="8"/>
  <c r="X61" i="8"/>
  <c r="Y61" i="8" s="1"/>
  <c r="Z77" i="8"/>
  <c r="AA77" i="8" s="1"/>
  <c r="R124" i="8"/>
  <c r="R39" i="8"/>
  <c r="D26" i="10" s="1"/>
  <c r="B26" i="10"/>
  <c r="Z72" i="8"/>
  <c r="AA72" i="8" s="1"/>
  <c r="X132" i="8"/>
  <c r="Y132" i="8" s="1"/>
  <c r="T59" i="8"/>
  <c r="T157" i="8"/>
  <c r="R107" i="8"/>
  <c r="X54" i="8"/>
  <c r="Y54" i="8" s="1"/>
  <c r="V23" i="8"/>
  <c r="W23" i="8" s="1"/>
  <c r="Q23" i="8"/>
  <c r="Z162" i="8"/>
  <c r="AA162" i="8" s="1"/>
  <c r="X103" i="8"/>
  <c r="Y103" i="8" s="1"/>
  <c r="V90" i="8"/>
  <c r="W90" i="8" s="1"/>
  <c r="Q90" i="8"/>
  <c r="R113" i="8"/>
  <c r="X88" i="8"/>
  <c r="Y88" i="8" s="1"/>
  <c r="S39" i="8"/>
  <c r="R130" i="8"/>
  <c r="S138" i="8"/>
  <c r="Z86" i="8"/>
  <c r="AA86" i="8" s="1"/>
  <c r="S77" i="8"/>
  <c r="T84" i="8"/>
  <c r="S68" i="8"/>
  <c r="X75" i="8"/>
  <c r="Y75" i="8" s="1"/>
  <c r="Z163" i="8"/>
  <c r="AA163" i="8" s="1"/>
  <c r="X27" i="8"/>
  <c r="Y27" i="8" s="1"/>
  <c r="T123" i="8"/>
  <c r="C51" i="10"/>
  <c r="T43" i="8"/>
  <c r="S32" i="8"/>
  <c r="Z76" i="8"/>
  <c r="AA76" i="8" s="1"/>
  <c r="T34" i="8"/>
  <c r="T128" i="8"/>
  <c r="T136" i="8"/>
  <c r="T144" i="8"/>
  <c r="S71" i="8"/>
  <c r="T83" i="8"/>
  <c r="C49" i="10"/>
  <c r="S139" i="8"/>
  <c r="T36" i="8"/>
  <c r="Z148" i="8"/>
  <c r="AA148" i="8" s="1"/>
  <c r="K168" i="8"/>
  <c r="T38" i="8"/>
  <c r="X72" i="8"/>
  <c r="Y72" i="8" s="1"/>
  <c r="T158" i="8"/>
  <c r="T45" i="8"/>
  <c r="X126" i="8"/>
  <c r="Y126" i="8" s="1"/>
  <c r="Z40" i="8"/>
  <c r="AA40" i="8" s="1"/>
  <c r="T49" i="8"/>
  <c r="T24" i="8"/>
  <c r="S147" i="8"/>
  <c r="S25" i="8"/>
  <c r="Q58" i="8"/>
  <c r="V58" i="8"/>
  <c r="W58" i="8" s="1"/>
  <c r="X58" i="8"/>
  <c r="Y58" i="8" s="1"/>
  <c r="B34" i="10"/>
  <c r="R47" i="8"/>
  <c r="D34" i="10" s="1"/>
  <c r="B35" i="10"/>
  <c r="R48" i="8"/>
  <c r="D35" i="10" s="1"/>
  <c r="T134" i="8"/>
  <c r="Z66" i="8"/>
  <c r="AA66" i="8" s="1"/>
  <c r="R87" i="8"/>
  <c r="T152" i="8"/>
  <c r="T68" i="8"/>
  <c r="V85" i="8"/>
  <c r="W85" i="8" s="1"/>
  <c r="Q85" i="8"/>
  <c r="S67" i="8"/>
  <c r="T131" i="8"/>
  <c r="R67" i="8"/>
  <c r="S29" i="8"/>
  <c r="R115" i="8"/>
  <c r="X38" i="8"/>
  <c r="Y38" i="8" s="1"/>
  <c r="T154" i="8"/>
  <c r="Z87" i="8"/>
  <c r="AA87" i="8" s="1"/>
  <c r="X101" i="8"/>
  <c r="Y101" i="8" s="1"/>
  <c r="X160" i="8"/>
  <c r="Y160" i="8" s="1"/>
  <c r="Y166" i="8" l="1"/>
  <c r="W166" i="8"/>
  <c r="S168" i="8"/>
  <c r="Q168" i="8"/>
  <c r="AA166" i="8"/>
  <c r="R168" i="8"/>
  <c r="D2" i="10"/>
  <c r="T168" i="8"/>
  <c r="AV2" i="6"/>
  <c r="AF2" i="9"/>
  <c r="BY1" i="12"/>
  <c r="BT3" i="9"/>
  <c r="BG2" i="12"/>
  <c r="CK3" i="9"/>
  <c r="FG1" i="6"/>
  <c r="CP1" i="6"/>
  <c r="AU2" i="12"/>
  <c r="CK1" i="9"/>
  <c r="AY1" i="6"/>
  <c r="AV2" i="12"/>
  <c r="AU1" i="6"/>
  <c r="EH1" i="6"/>
  <c r="DJ1" i="6"/>
  <c r="BV1" i="12"/>
  <c r="AD2" i="9"/>
  <c r="AL2" i="9"/>
  <c r="BL3" i="9"/>
  <c r="EU1" i="9"/>
  <c r="EE2" i="6"/>
  <c r="BJ2" i="6"/>
  <c r="ED1" i="12"/>
  <c r="CB2" i="12"/>
  <c r="AH3" i="9"/>
  <c r="BD1" i="6"/>
  <c r="BB1" i="6"/>
  <c r="BC3" i="9"/>
  <c r="FT1" i="12"/>
  <c r="DX2" i="6"/>
  <c r="CC2" i="6"/>
  <c r="AH2" i="12"/>
  <c r="EJ2" i="9"/>
  <c r="FR2" i="6"/>
  <c r="BQ3" i="9"/>
  <c r="AC2" i="9"/>
  <c r="DE1" i="12"/>
  <c r="DF1" i="9"/>
  <c r="N1" i="9"/>
  <c r="AI1" i="9"/>
  <c r="AJ1" i="6"/>
  <c r="J2" i="9"/>
  <c r="AV1" i="12"/>
  <c r="DC2" i="12"/>
  <c r="W2" i="9"/>
  <c r="BH3" i="9"/>
  <c r="CF2" i="9"/>
  <c r="CX2" i="9"/>
  <c r="BG2" i="9"/>
  <c r="U1" i="9"/>
  <c r="DQ2" i="6"/>
  <c r="AV2" i="9"/>
  <c r="FH1" i="6"/>
  <c r="CI2" i="6"/>
  <c r="BZ1" i="12"/>
  <c r="DG2" i="12"/>
  <c r="AY1" i="12"/>
  <c r="DK2" i="12"/>
  <c r="BK1" i="12"/>
  <c r="AD1" i="6"/>
  <c r="AH1" i="12"/>
  <c r="V2" i="9"/>
  <c r="AJ2" i="6"/>
  <c r="ET1" i="6"/>
  <c r="DF1" i="6"/>
  <c r="CM2" i="6"/>
  <c r="AC1" i="9"/>
  <c r="DH1" i="12"/>
  <c r="EL1" i="12"/>
  <c r="Z1" i="9"/>
  <c r="CH1" i="6"/>
  <c r="BE3" i="9"/>
  <c r="EG3" i="9"/>
  <c r="DC1" i="6"/>
  <c r="CY2" i="12"/>
  <c r="BT1" i="9"/>
  <c r="DX3" i="9"/>
  <c r="BU1" i="9"/>
  <c r="CW2" i="12"/>
  <c r="EM2" i="12"/>
  <c r="DZ3" i="9"/>
  <c r="AF3" i="9"/>
  <c r="CA1" i="6"/>
  <c r="CH2" i="6"/>
  <c r="CW2" i="9"/>
  <c r="AB2" i="9"/>
  <c r="CD1" i="12"/>
  <c r="EL1" i="6"/>
  <c r="AM1" i="6"/>
  <c r="EI1" i="9"/>
  <c r="BN2" i="9"/>
  <c r="BG1" i="9"/>
  <c r="R1" i="9"/>
  <c r="BS1" i="6"/>
  <c r="DL1" i="12"/>
  <c r="DN2" i="6"/>
  <c r="CT2" i="6"/>
  <c r="DE1" i="6"/>
  <c r="DJ2" i="12"/>
  <c r="DH2" i="12"/>
  <c r="BY2" i="12"/>
  <c r="AP2" i="9"/>
  <c r="CO2" i="9"/>
  <c r="BI2" i="6"/>
  <c r="EV2" i="12"/>
  <c r="CU2" i="12"/>
  <c r="EE3" i="9"/>
  <c r="DQ1" i="12"/>
  <c r="CI2" i="9"/>
  <c r="DK1" i="9"/>
  <c r="DB1" i="12"/>
  <c r="AW2" i="9"/>
  <c r="EX1" i="9"/>
  <c r="AB1" i="6"/>
  <c r="AL1" i="6"/>
  <c r="AF1" i="12"/>
  <c r="AH1" i="9"/>
  <c r="BL2" i="12"/>
  <c r="BO1" i="9"/>
  <c r="AG2" i="6"/>
  <c r="BA1" i="6"/>
  <c r="DR2" i="6"/>
  <c r="CE2" i="12"/>
  <c r="CF1" i="9"/>
  <c r="AA2" i="12"/>
  <c r="AA2" i="9"/>
  <c r="CT2" i="12"/>
  <c r="AI3" i="9"/>
  <c r="AQ1" i="12"/>
  <c r="DS1" i="9"/>
  <c r="CM1" i="9"/>
  <c r="FC2" i="6"/>
  <c r="BI3" i="9"/>
  <c r="ET2" i="6"/>
  <c r="BB3" i="9"/>
  <c r="BP1" i="6"/>
  <c r="FM2" i="6"/>
  <c r="FS1" i="12"/>
  <c r="BT1" i="12"/>
  <c r="AZ2" i="12"/>
  <c r="AL1" i="12"/>
  <c r="AG1" i="6"/>
  <c r="I1" i="9"/>
  <c r="DN1" i="9"/>
  <c r="AW1" i="12"/>
  <c r="DM3" i="9"/>
  <c r="T2" i="9"/>
  <c r="BN2" i="12"/>
  <c r="CX3" i="9"/>
  <c r="BS1" i="9"/>
  <c r="AF2" i="6"/>
  <c r="BP2" i="9"/>
  <c r="BP3" i="9"/>
  <c r="AN1" i="6"/>
  <c r="AX2" i="9"/>
  <c r="EB1" i="12"/>
  <c r="AE1" i="9"/>
  <c r="EX2" i="6"/>
  <c r="CQ3" i="9"/>
  <c r="Y2" i="9"/>
  <c r="AN2" i="9"/>
  <c r="AS1" i="12"/>
  <c r="EA3" i="9"/>
  <c r="DX1" i="9"/>
  <c r="CJ3" i="9"/>
  <c r="FK1" i="6"/>
  <c r="CY3" i="9"/>
  <c r="DS1" i="6"/>
  <c r="T3" i="9"/>
  <c r="FM1" i="6"/>
  <c r="Z3" i="9"/>
  <c r="AG1" i="9"/>
  <c r="BC2" i="6"/>
  <c r="FL2" i="12"/>
  <c r="EP2" i="9"/>
  <c r="AE1" i="6"/>
  <c r="DO1" i="6"/>
  <c r="BG1" i="6"/>
  <c r="AO2" i="9"/>
  <c r="BU2" i="12"/>
  <c r="FB1" i="12"/>
  <c r="ET2" i="9"/>
  <c r="CP2" i="9"/>
  <c r="AF1" i="6"/>
  <c r="P3" i="9"/>
  <c r="EF2" i="6"/>
  <c r="BM3" i="9"/>
  <c r="CQ2" i="6"/>
  <c r="BF3" i="9"/>
  <c r="AJ2" i="9"/>
  <c r="EG2" i="9"/>
  <c r="CO1" i="9"/>
  <c r="EY1" i="12"/>
  <c r="BX2" i="6"/>
  <c r="EK1" i="6"/>
  <c r="ES2" i="6"/>
  <c r="AW2" i="12"/>
  <c r="CS1" i="6"/>
  <c r="CN3" i="9"/>
  <c r="CG1" i="6"/>
  <c r="DZ1" i="9"/>
  <c r="CR1" i="9"/>
  <c r="EM2" i="9"/>
  <c r="DD2" i="12"/>
  <c r="AR1" i="9"/>
  <c r="Q3" i="9"/>
  <c r="BX1" i="6"/>
  <c r="DF2" i="9"/>
  <c r="CN2" i="6"/>
  <c r="CD1" i="6"/>
  <c r="FA1" i="6"/>
  <c r="CZ2" i="6"/>
  <c r="BQ2" i="6"/>
  <c r="DT1" i="9"/>
  <c r="AR1" i="12"/>
  <c r="FS2" i="6"/>
  <c r="DN3" i="9"/>
  <c r="DH2" i="9"/>
  <c r="CP2" i="12"/>
  <c r="DC3" i="9"/>
  <c r="AT1" i="6"/>
  <c r="EN3" i="9"/>
  <c r="DH1" i="6"/>
  <c r="DS3" i="9"/>
  <c r="BD2" i="12"/>
  <c r="CH2" i="12"/>
  <c r="BL2" i="6"/>
  <c r="CJ1" i="9"/>
  <c r="DA2" i="12"/>
  <c r="EQ1" i="12"/>
  <c r="EM3" i="9"/>
  <c r="DE3" i="9"/>
  <c r="CF2" i="12"/>
  <c r="BW2" i="12"/>
  <c r="DX1" i="6"/>
  <c r="AX1" i="9"/>
  <c r="DC1" i="12"/>
  <c r="DZ2" i="6"/>
  <c r="BR1" i="12"/>
  <c r="EJ1" i="6"/>
  <c r="BJ1" i="6"/>
  <c r="AS2" i="9"/>
  <c r="FF2" i="12"/>
  <c r="BY2" i="6"/>
  <c r="CO1" i="6"/>
  <c r="AD1" i="9"/>
  <c r="DE2" i="9"/>
  <c r="EH2" i="12"/>
  <c r="P1" i="9"/>
  <c r="AE1" i="12"/>
  <c r="AW3" i="9"/>
  <c r="DL2" i="12"/>
  <c r="DS2" i="9"/>
  <c r="FO2" i="12"/>
  <c r="G3" i="9"/>
  <c r="BJ1" i="9"/>
  <c r="BM2" i="9"/>
  <c r="AL3" i="9"/>
  <c r="DC1" i="9"/>
  <c r="BC1" i="6"/>
  <c r="DW1" i="6"/>
  <c r="ES2" i="12"/>
  <c r="BM2" i="12"/>
  <c r="FR1" i="12"/>
  <c r="EI2" i="6"/>
  <c r="CW1" i="9"/>
  <c r="CH1" i="12"/>
  <c r="DT2" i="6"/>
  <c r="DB1" i="6"/>
  <c r="AS2" i="6"/>
  <c r="DX2" i="9"/>
  <c r="EO3" i="9"/>
  <c r="CA2" i="9"/>
  <c r="BZ3" i="9"/>
  <c r="AK1" i="6"/>
  <c r="CA2" i="6"/>
  <c r="CG1" i="12"/>
  <c r="EM1" i="6"/>
  <c r="BM1" i="6"/>
  <c r="ED1" i="6"/>
  <c r="BW1" i="9"/>
  <c r="FD2" i="6"/>
  <c r="AG2" i="9"/>
  <c r="EW1" i="6"/>
  <c r="CI1" i="6"/>
  <c r="CB1" i="12"/>
  <c r="BO2" i="6"/>
  <c r="BN2" i="6"/>
  <c r="M3" i="9"/>
  <c r="AB3" i="9"/>
  <c r="EP1" i="12"/>
  <c r="BO2" i="12"/>
  <c r="AX3" i="9"/>
  <c r="DM2" i="6"/>
  <c r="EY2" i="12"/>
  <c r="EP3" i="9"/>
  <c r="FP1" i="6"/>
  <c r="CD2" i="12"/>
  <c r="CC2" i="9"/>
  <c r="BN3" i="9"/>
  <c r="CC1" i="6"/>
  <c r="DB2" i="12"/>
  <c r="DS2" i="6"/>
  <c r="AA1" i="9"/>
  <c r="DQ1" i="6"/>
  <c r="DW2" i="6"/>
  <c r="FO1" i="12"/>
  <c r="BR2" i="12"/>
  <c r="DV2" i="6"/>
  <c r="BW1" i="6"/>
  <c r="DU3" i="9"/>
  <c r="CH2" i="9"/>
  <c r="BY3" i="9"/>
  <c r="DO2" i="6"/>
  <c r="EC1" i="12"/>
  <c r="DR1" i="12"/>
  <c r="CS2" i="6"/>
  <c r="BP1" i="9"/>
  <c r="EV1" i="12"/>
  <c r="EH3" i="9"/>
  <c r="FF1" i="6"/>
  <c r="EX2" i="9"/>
  <c r="BK1" i="6"/>
  <c r="ET1" i="9"/>
  <c r="DP1" i="12"/>
  <c r="EO2" i="12"/>
  <c r="F3" i="9"/>
  <c r="EQ2" i="12"/>
  <c r="EP2" i="6"/>
  <c r="CU1" i="9"/>
  <c r="FD1" i="12"/>
  <c r="BS2" i="6"/>
  <c r="DW2" i="12"/>
  <c r="AD2" i="6"/>
  <c r="FH2" i="6"/>
  <c r="BJ3" i="9"/>
  <c r="AT2" i="9"/>
  <c r="CI1" i="9"/>
  <c r="F1" i="9"/>
  <c r="EK2" i="6"/>
  <c r="EM2" i="6"/>
  <c r="BG3" i="9"/>
  <c r="CR3" i="9"/>
  <c r="EE1" i="9"/>
  <c r="DJ3" i="9"/>
  <c r="DW1" i="9"/>
  <c r="EI1" i="12"/>
  <c r="EU1" i="12"/>
  <c r="BV2" i="6"/>
  <c r="EW2" i="9"/>
  <c r="FF2" i="6"/>
  <c r="CE1" i="12"/>
  <c r="CF1" i="6"/>
  <c r="AE3" i="9"/>
  <c r="DC2" i="9"/>
  <c r="CZ3" i="9"/>
  <c r="EC2" i="6"/>
  <c r="CB1" i="9"/>
  <c r="FD2" i="12"/>
  <c r="FS1" i="6"/>
  <c r="BF1" i="12"/>
  <c r="CX1" i="9"/>
  <c r="AK2" i="9"/>
  <c r="O3" i="9"/>
  <c r="CM3" i="9"/>
  <c r="FC1" i="12"/>
  <c r="AM2" i="12"/>
  <c r="CA3" i="9"/>
  <c r="AO2" i="6"/>
  <c r="AV3" i="9"/>
  <c r="EU1" i="6"/>
  <c r="AE2" i="12"/>
  <c r="EO2" i="9"/>
  <c r="DN1" i="12"/>
  <c r="AU1" i="12"/>
  <c r="FQ2" i="6"/>
  <c r="BN1" i="12"/>
  <c r="EL2" i="9"/>
  <c r="AK2" i="12"/>
  <c r="BT2" i="12"/>
  <c r="ED1" i="9"/>
  <c r="BE1" i="9"/>
  <c r="EV3" i="9"/>
  <c r="CJ2" i="6"/>
  <c r="DY1" i="9"/>
  <c r="DV1" i="9"/>
  <c r="BF1" i="6"/>
  <c r="AQ1" i="6"/>
  <c r="BY1" i="9"/>
  <c r="CP1" i="9"/>
  <c r="EM1" i="12"/>
  <c r="DT1" i="12"/>
  <c r="J3" i="9"/>
  <c r="S3" i="9"/>
  <c r="EO2" i="6"/>
  <c r="CY2" i="6"/>
  <c r="CV2" i="6"/>
  <c r="FT2" i="12"/>
  <c r="CX1" i="12"/>
  <c r="FI2" i="6"/>
  <c r="BD2" i="6"/>
  <c r="FE2" i="12"/>
  <c r="EA2" i="12"/>
  <c r="BD1" i="12"/>
  <c r="CM2" i="9"/>
  <c r="EX1" i="6"/>
  <c r="CA2" i="12"/>
  <c r="DD3" i="9"/>
  <c r="BZ2" i="9"/>
  <c r="FQ2" i="12"/>
  <c r="AQ1" i="9"/>
  <c r="AO1" i="6"/>
  <c r="AX2" i="6"/>
  <c r="DR1" i="9"/>
  <c r="CG2" i="9"/>
  <c r="FO1" i="6"/>
  <c r="EY1" i="6"/>
  <c r="BI2" i="9"/>
  <c r="AM1" i="9"/>
  <c r="CB2" i="9"/>
  <c r="CN1" i="12"/>
  <c r="BP1" i="12"/>
  <c r="AC1" i="6"/>
  <c r="AI2" i="6"/>
  <c r="CZ1" i="9"/>
  <c r="CV1" i="12"/>
  <c r="BZ1" i="6"/>
  <c r="BL1" i="12"/>
  <c r="BB2" i="6"/>
  <c r="AF2" i="12"/>
  <c r="CS2" i="12"/>
  <c r="EF2" i="12"/>
  <c r="BV1" i="6"/>
  <c r="DU1" i="12"/>
  <c r="CZ2" i="9"/>
  <c r="EN2" i="9"/>
  <c r="BJ2" i="12"/>
  <c r="AY2" i="6"/>
  <c r="BK1" i="9"/>
  <c r="BH1" i="6"/>
  <c r="AE2" i="6"/>
  <c r="Q1" i="9"/>
  <c r="DI1" i="9"/>
  <c r="DP2" i="6"/>
  <c r="DK1" i="12"/>
  <c r="ER2" i="6"/>
  <c r="AR2" i="12"/>
  <c r="BD2" i="9"/>
  <c r="DA1" i="6"/>
  <c r="CR1" i="6"/>
  <c r="EN1" i="6"/>
  <c r="FR1" i="6"/>
  <c r="CS3" i="9"/>
  <c r="CN1" i="6"/>
  <c r="DH1" i="9"/>
  <c r="EB3" i="9"/>
  <c r="BC1" i="12"/>
  <c r="BK3" i="9"/>
  <c r="DV1" i="6"/>
  <c r="CG2" i="12"/>
  <c r="EI2" i="9"/>
  <c r="CM2" i="12"/>
  <c r="EY2" i="6"/>
  <c r="AB1" i="9"/>
  <c r="AV1" i="9"/>
  <c r="EA1" i="12"/>
  <c r="DW1" i="12"/>
  <c r="BP2" i="12"/>
  <c r="CI2" i="12"/>
  <c r="ER1" i="9"/>
  <c r="CY1" i="12"/>
  <c r="BM1" i="9"/>
  <c r="AK1" i="9"/>
  <c r="FM1" i="12"/>
  <c r="DQ3" i="9"/>
  <c r="AX1" i="6"/>
  <c r="DR2" i="9"/>
  <c r="EF2" i="9"/>
  <c r="AP1" i="12"/>
  <c r="EQ1" i="6"/>
  <c r="FK2" i="12"/>
  <c r="CT3" i="9"/>
  <c r="DI2" i="6"/>
  <c r="BY2" i="9"/>
  <c r="DN1" i="6"/>
  <c r="AU2" i="6"/>
  <c r="K3" i="9"/>
  <c r="EO1" i="12"/>
  <c r="DX1" i="12"/>
  <c r="DO3" i="9"/>
  <c r="R2" i="9"/>
  <c r="EA1" i="9"/>
  <c r="BQ1" i="12"/>
  <c r="CO2" i="12"/>
  <c r="DW3" i="9"/>
  <c r="AG1" i="12"/>
  <c r="DY1" i="12"/>
  <c r="EQ3" i="9"/>
  <c r="EJ1" i="12"/>
  <c r="EW3" i="9"/>
  <c r="W3" i="9"/>
  <c r="DA2" i="6"/>
  <c r="DD1" i="9"/>
  <c r="AW1" i="6"/>
  <c r="EE1" i="12"/>
  <c r="BE1" i="12"/>
  <c r="AY1" i="9"/>
  <c r="AL2" i="12"/>
  <c r="EB2" i="9"/>
  <c r="DJ1" i="12"/>
  <c r="DE2" i="12"/>
  <c r="K1" i="9"/>
  <c r="ER1" i="12"/>
  <c r="AN1" i="12"/>
  <c r="AC1" i="12"/>
  <c r="G1" i="9"/>
  <c r="N3" i="9"/>
  <c r="CM1" i="6"/>
  <c r="AL1" i="9"/>
  <c r="FC2" i="12"/>
  <c r="S2" i="9"/>
  <c r="AK2" i="6"/>
  <c r="CC1" i="9"/>
  <c r="DG1" i="6"/>
  <c r="AF1" i="9"/>
  <c r="EW1" i="12"/>
  <c r="CW1" i="6"/>
  <c r="DO1" i="12"/>
  <c r="AP2" i="12"/>
  <c r="EH1" i="12"/>
  <c r="DK2" i="6"/>
  <c r="CK2" i="6"/>
  <c r="L3" i="9"/>
  <c r="EH2" i="9"/>
  <c r="ED3" i="9"/>
  <c r="CW2" i="6"/>
  <c r="EV2" i="9"/>
  <c r="BZ2" i="12"/>
  <c r="AY3" i="9"/>
  <c r="Z2" i="9"/>
  <c r="EB2" i="6"/>
  <c r="DA3" i="9"/>
  <c r="FJ2" i="6"/>
  <c r="I3" i="9"/>
  <c r="EF1" i="6"/>
  <c r="DB3" i="9"/>
  <c r="CV1" i="6"/>
  <c r="EP2" i="12"/>
  <c r="DR3" i="9"/>
  <c r="EB1" i="6"/>
  <c r="CV2" i="9"/>
  <c r="BA3" i="9"/>
  <c r="AD1" i="12"/>
  <c r="BG1" i="12"/>
  <c r="BO1" i="6"/>
  <c r="BD3" i="9"/>
  <c r="CK2" i="9"/>
  <c r="AH1" i="6"/>
  <c r="BJ1" i="12"/>
  <c r="AS3" i="9"/>
  <c r="CU2" i="6"/>
  <c r="DS1" i="12"/>
  <c r="AQ3" i="9"/>
  <c r="BX2" i="9"/>
  <c r="FS2" i="12"/>
  <c r="EV1" i="9"/>
  <c r="AS2" i="12"/>
  <c r="AP3" i="9"/>
  <c r="CR2" i="9"/>
  <c r="FG1" i="12"/>
  <c r="EU2" i="12"/>
  <c r="BQ1" i="6"/>
  <c r="AB1" i="12"/>
  <c r="AC2" i="6"/>
  <c r="FA1" i="12"/>
  <c r="X1" i="9"/>
  <c r="U2" i="9"/>
  <c r="DY1" i="6"/>
  <c r="DY2" i="6"/>
  <c r="DY2" i="9"/>
  <c r="EH2" i="6"/>
  <c r="CJ2" i="9"/>
  <c r="FL2" i="6"/>
  <c r="EG1" i="6"/>
  <c r="BH2" i="12"/>
  <c r="AA1" i="12"/>
  <c r="EK1" i="12"/>
  <c r="CQ1" i="9"/>
  <c r="CN1" i="9"/>
  <c r="G2" i="9"/>
  <c r="BF1" i="9"/>
  <c r="EC2" i="9"/>
  <c r="FP2" i="6"/>
  <c r="BR2" i="6"/>
  <c r="FK2" i="6"/>
  <c r="DT3" i="9"/>
  <c r="DU2" i="6"/>
  <c r="EI2" i="12"/>
  <c r="FI1" i="12"/>
  <c r="CH3" i="9"/>
  <c r="ES1" i="9"/>
  <c r="CF1" i="12"/>
  <c r="AZ2" i="6"/>
  <c r="FF1" i="12"/>
  <c r="CT1" i="12"/>
  <c r="EL3" i="9"/>
  <c r="ED2" i="12"/>
  <c r="DM2" i="9"/>
  <c r="CG1" i="9"/>
  <c r="DD1" i="6"/>
  <c r="DJ2" i="6"/>
  <c r="BH2" i="9"/>
  <c r="AT2" i="6"/>
  <c r="BL2" i="9"/>
  <c r="DN2" i="12"/>
  <c r="CS1" i="9"/>
  <c r="AZ2" i="9"/>
  <c r="BD1" i="9"/>
  <c r="BE1" i="6"/>
  <c r="BH1" i="9"/>
  <c r="CO3" i="9"/>
  <c r="BA2" i="6"/>
  <c r="FN1" i="6"/>
  <c r="BM1" i="12"/>
  <c r="AS1" i="6"/>
  <c r="AZ1" i="6"/>
  <c r="DH2" i="6"/>
  <c r="Z2" i="6"/>
  <c r="FL1" i="6"/>
  <c r="FC1" i="6"/>
  <c r="AU1" i="9"/>
  <c r="DM1" i="9"/>
  <c r="BE2" i="6"/>
  <c r="AP1" i="6"/>
  <c r="BF2" i="9"/>
  <c r="BK2" i="6"/>
  <c r="FL1" i="12"/>
  <c r="BT2" i="6"/>
  <c r="U3" i="9"/>
  <c r="CL3" i="9"/>
  <c r="EC1" i="6"/>
  <c r="AD2" i="12"/>
  <c r="EU3" i="9"/>
  <c r="ET3" i="9"/>
  <c r="BG2" i="6"/>
  <c r="EG1" i="9"/>
  <c r="EO1" i="6"/>
  <c r="EE2" i="9"/>
  <c r="CC2" i="12"/>
  <c r="DZ1" i="12"/>
  <c r="CC1" i="12"/>
  <c r="S1" i="9"/>
  <c r="ED2" i="6"/>
  <c r="DL2" i="9"/>
  <c r="AE2" i="9"/>
  <c r="I2" i="9"/>
  <c r="CT1" i="9"/>
  <c r="CP2" i="6"/>
  <c r="FE1" i="6"/>
  <c r="BV2" i="9"/>
  <c r="BO2" i="9"/>
  <c r="CU1" i="12"/>
  <c r="FH2" i="12"/>
  <c r="DI2" i="9"/>
  <c r="CJ1" i="12"/>
  <c r="AH2" i="6"/>
  <c r="AM2" i="9"/>
  <c r="DW2" i="9"/>
  <c r="BT2" i="9"/>
  <c r="BX1" i="12"/>
  <c r="AG2" i="12"/>
  <c r="AP2" i="6"/>
  <c r="BF2" i="12"/>
  <c r="EZ1" i="6"/>
  <c r="M1" i="9"/>
  <c r="FM2" i="12"/>
  <c r="DA2" i="9"/>
  <c r="ER3" i="9"/>
  <c r="EB2" i="12"/>
  <c r="FN1" i="12"/>
  <c r="BU2" i="9"/>
  <c r="Z1" i="6"/>
  <c r="DV2" i="9"/>
  <c r="AR3" i="9"/>
  <c r="DU1" i="6"/>
  <c r="ES1" i="6"/>
  <c r="DJ2" i="9"/>
  <c r="AI2" i="9"/>
  <c r="AR1" i="6"/>
  <c r="BZ2" i="6"/>
  <c r="H2" i="9"/>
  <c r="CR2" i="12"/>
  <c r="EB1" i="9"/>
  <c r="EQ2" i="9"/>
  <c r="BX3" i="9"/>
  <c r="BW2" i="6"/>
  <c r="DC2" i="6"/>
  <c r="CX2" i="12"/>
  <c r="FN2" i="6"/>
  <c r="BN1" i="6"/>
  <c r="CF3" i="9"/>
  <c r="CE3" i="9"/>
  <c r="DK2" i="9"/>
  <c r="AJ1" i="12"/>
  <c r="BW1" i="12"/>
  <c r="EK3" i="9"/>
  <c r="DT2" i="9"/>
  <c r="FO2" i="6"/>
  <c r="AS1" i="9"/>
  <c r="AG3" i="9"/>
  <c r="CB2" i="6"/>
  <c r="CK2" i="12"/>
  <c r="CB3" i="9"/>
  <c r="DG1" i="12"/>
  <c r="BV1" i="9"/>
  <c r="E3" i="9"/>
  <c r="DM1" i="12"/>
  <c r="DN2" i="9"/>
  <c r="O2" i="9"/>
  <c r="CD1" i="9"/>
  <c r="CE2" i="6"/>
  <c r="AM1" i="12"/>
  <c r="EC1" i="9"/>
  <c r="CQ1" i="12"/>
  <c r="EK2" i="9"/>
  <c r="AU3" i="9"/>
  <c r="BI1" i="9"/>
  <c r="BI1" i="12"/>
  <c r="AQ2" i="12"/>
  <c r="N2" i="9"/>
  <c r="CQ1" i="6"/>
  <c r="EP1" i="6"/>
  <c r="BA2" i="9"/>
  <c r="CJ2" i="12"/>
  <c r="DZ2" i="9"/>
  <c r="DP3" i="9"/>
  <c r="DD2" i="6"/>
  <c r="EL2" i="12"/>
  <c r="AC3" i="9"/>
  <c r="AP1" i="9"/>
  <c r="K2" i="9"/>
  <c r="DP2" i="9"/>
  <c r="AM3" i="9"/>
  <c r="BU3" i="9"/>
  <c r="FG2" i="12"/>
  <c r="ES3" i="9"/>
  <c r="BT1" i="6"/>
  <c r="BV2" i="12"/>
  <c r="CY2" i="9"/>
  <c r="DY3" i="9"/>
  <c r="FI1" i="6"/>
  <c r="J1" i="9"/>
  <c r="AK3" i="9"/>
  <c r="T1" i="9"/>
  <c r="Y3" i="9"/>
  <c r="EG2" i="6"/>
  <c r="AY2" i="9"/>
  <c r="CL2" i="9"/>
  <c r="V1" i="9"/>
  <c r="CL1" i="6"/>
  <c r="DG3" i="9"/>
  <c r="AB2" i="12"/>
  <c r="FJ1" i="6"/>
  <c r="DB2" i="9"/>
  <c r="O1" i="9"/>
  <c r="DH3" i="9"/>
  <c r="CL1" i="12"/>
  <c r="ES2" i="9"/>
  <c r="DX2" i="12"/>
  <c r="DK3" i="9"/>
  <c r="DZ2" i="12"/>
  <c r="AI2" i="12"/>
  <c r="DO1" i="9"/>
  <c r="BA1" i="9"/>
  <c r="EN2" i="6"/>
  <c r="DU2" i="12"/>
  <c r="AT1" i="12"/>
  <c r="FP1" i="12"/>
  <c r="DF2" i="6"/>
  <c r="DV3" i="9"/>
  <c r="AC2" i="12"/>
  <c r="DY2" i="12"/>
  <c r="BU1" i="12"/>
  <c r="EI1" i="6"/>
  <c r="FI2" i="12"/>
  <c r="R3" i="9"/>
  <c r="DR1" i="6"/>
  <c r="BA2" i="12"/>
  <c r="ER1" i="6"/>
  <c r="FQ1" i="6"/>
  <c r="Q2" i="9"/>
  <c r="AR2" i="6"/>
  <c r="CX2" i="6"/>
  <c r="BZ1" i="9"/>
  <c r="CJ1" i="6"/>
  <c r="BR2" i="9"/>
  <c r="DL1" i="6"/>
  <c r="EN2" i="12"/>
  <c r="EE1" i="6"/>
  <c r="BI2" i="12"/>
  <c r="EN1" i="9"/>
  <c r="BL1" i="6"/>
  <c r="CL2" i="12"/>
  <c r="BR1" i="9"/>
  <c r="AM2" i="6"/>
  <c r="BB1" i="9"/>
  <c r="V3" i="9"/>
  <c r="EE2" i="12"/>
  <c r="EK1" i="9"/>
  <c r="DQ2" i="9"/>
  <c r="AW1" i="9"/>
  <c r="EF3" i="9"/>
  <c r="EQ2" i="6"/>
  <c r="EX3" i="9"/>
  <c r="EJ2" i="6"/>
  <c r="AT3" i="9"/>
  <c r="DB1" i="9"/>
  <c r="AV1" i="6"/>
  <c r="DF1" i="12"/>
  <c r="DT2" i="12"/>
  <c r="AO2" i="12"/>
  <c r="EW2" i="6"/>
  <c r="BS1" i="12"/>
  <c r="EA1" i="6"/>
  <c r="CP1" i="12"/>
  <c r="EU2" i="9"/>
  <c r="L1" i="9"/>
  <c r="BR3" i="9"/>
  <c r="CB1" i="6"/>
  <c r="AZ1" i="12"/>
  <c r="AK1" i="12"/>
  <c r="AJ1" i="9"/>
  <c r="CD2" i="9"/>
  <c r="AO1" i="9"/>
  <c r="DF2" i="12"/>
  <c r="EV2" i="6"/>
  <c r="BS2" i="12"/>
  <c r="FQ1" i="12"/>
  <c r="CS2" i="9"/>
  <c r="BH2" i="6"/>
  <c r="BC1" i="9"/>
  <c r="DD2" i="9"/>
  <c r="DL3" i="9"/>
  <c r="DO2" i="12"/>
  <c r="ES1" i="12"/>
  <c r="DZ1" i="6"/>
  <c r="DK1" i="6"/>
  <c r="ET2" i="12"/>
  <c r="BM2" i="6"/>
  <c r="CA1" i="12"/>
  <c r="E2" i="9"/>
  <c r="EU2" i="6"/>
  <c r="CQ2" i="12"/>
  <c r="AU2" i="9"/>
  <c r="CY1" i="6"/>
  <c r="DF3" i="9"/>
  <c r="BB2" i="12"/>
  <c r="CL2" i="6"/>
  <c r="DM2" i="12"/>
  <c r="ET1" i="12"/>
  <c r="DG1" i="9"/>
  <c r="CO1" i="12"/>
  <c r="DJ1" i="9"/>
  <c r="BU2" i="6"/>
  <c r="CU2" i="9"/>
  <c r="CL1" i="9"/>
  <c r="EI3" i="9"/>
  <c r="DA1" i="12"/>
  <c r="BX1" i="9"/>
  <c r="BN1" i="9"/>
  <c r="H1" i="9"/>
  <c r="ED2" i="9"/>
  <c r="EA2" i="9"/>
  <c r="BB1" i="12"/>
  <c r="BX2" i="12"/>
  <c r="BQ1" i="9"/>
  <c r="FJ2" i="12"/>
  <c r="EM1" i="9"/>
  <c r="CE1" i="9"/>
  <c r="BR1" i="6"/>
  <c r="CZ1" i="6"/>
  <c r="AX2" i="12"/>
  <c r="DI1" i="6"/>
  <c r="AA3" i="9"/>
  <c r="EJ1" i="9"/>
  <c r="CG3" i="9"/>
  <c r="CU1" i="6"/>
  <c r="FJ1" i="12"/>
  <c r="EZ2" i="12"/>
  <c r="DV1" i="12"/>
  <c r="DT1" i="6"/>
  <c r="CP3" i="9"/>
  <c r="DP1" i="6"/>
  <c r="CR1" i="12"/>
  <c r="EZ2" i="6"/>
  <c r="AI1" i="6"/>
  <c r="AZ1" i="9"/>
  <c r="DV2" i="12"/>
  <c r="BU1" i="6"/>
  <c r="DP2" i="12"/>
  <c r="EJ2" i="12"/>
  <c r="CR2" i="6"/>
  <c r="BQ2" i="12"/>
  <c r="Y1" i="9"/>
  <c r="EO1" i="9"/>
  <c r="EL2" i="6"/>
  <c r="EC2" i="12"/>
  <c r="EK2" i="12"/>
  <c r="EW1" i="9"/>
  <c r="AH2" i="9"/>
  <c r="EA2" i="6"/>
  <c r="P2" i="9"/>
  <c r="F2" i="9"/>
  <c r="DS2" i="12"/>
  <c r="L2" i="9"/>
  <c r="CG2" i="6"/>
  <c r="H3" i="9"/>
  <c r="FH1" i="12"/>
  <c r="DL1" i="9"/>
  <c r="CK1" i="6"/>
  <c r="ER2" i="12"/>
  <c r="FB1" i="6"/>
  <c r="CO2" i="6"/>
  <c r="CM1" i="12"/>
  <c r="EX1" i="12"/>
  <c r="CY1" i="9"/>
  <c r="DO2" i="9"/>
  <c r="BE2" i="12"/>
  <c r="CV2" i="12"/>
  <c r="BH1" i="12"/>
  <c r="DA1" i="9"/>
  <c r="EN1" i="12"/>
  <c r="CH1" i="9"/>
  <c r="W1" i="9"/>
  <c r="AB2" i="6"/>
  <c r="BO1" i="12"/>
  <c r="CT1" i="6"/>
  <c r="CS1" i="12"/>
  <c r="EC3" i="9"/>
  <c r="AT2" i="12"/>
  <c r="CE2" i="9"/>
  <c r="DL2" i="6"/>
  <c r="DU2" i="9"/>
  <c r="DD1" i="12"/>
  <c r="AQ2" i="9"/>
  <c r="DG2" i="6"/>
  <c r="CW1" i="12"/>
  <c r="DI2" i="12"/>
  <c r="CD3" i="9"/>
  <c r="AL2" i="6"/>
  <c r="BA1" i="12"/>
  <c r="AD3" i="9"/>
  <c r="X3" i="9"/>
  <c r="EG2" i="12"/>
  <c r="AO1" i="12"/>
  <c r="DB2" i="6"/>
  <c r="BW3" i="9"/>
  <c r="CZ2" i="12"/>
  <c r="EW2" i="12"/>
  <c r="FD1" i="6"/>
  <c r="AN2" i="12"/>
  <c r="CU3" i="9"/>
  <c r="AA2" i="6"/>
  <c r="AN1" i="9"/>
  <c r="CE1" i="6"/>
  <c r="EP1" i="9"/>
  <c r="ER2" i="9"/>
  <c r="DU1" i="9"/>
  <c r="BC2" i="9"/>
  <c r="DE2" i="6"/>
  <c r="BV3" i="9"/>
  <c r="CA1" i="9"/>
  <c r="AT1" i="9"/>
  <c r="BW2" i="9"/>
  <c r="FB2" i="6"/>
  <c r="CD2" i="6"/>
  <c r="CF2" i="6"/>
  <c r="BL1" i="9"/>
  <c r="FR2" i="12"/>
  <c r="DE1" i="9"/>
  <c r="EL1" i="9"/>
  <c r="DI1" i="12"/>
  <c r="EZ1" i="12"/>
  <c r="DI3" i="9"/>
  <c r="CN2" i="9"/>
  <c r="EH1" i="9"/>
  <c r="BC2" i="12"/>
  <c r="AN3" i="9"/>
  <c r="CN2" i="12"/>
  <c r="EQ1" i="9"/>
  <c r="BY1" i="6"/>
  <c r="AO3" i="9"/>
  <c r="FP2" i="12"/>
  <c r="FK1" i="12"/>
  <c r="FE2" i="6"/>
  <c r="FE1" i="12"/>
  <c r="EV1" i="6"/>
  <c r="DP1" i="9"/>
  <c r="CZ1" i="12"/>
  <c r="AQ2" i="6"/>
  <c r="AA1" i="6"/>
  <c r="BB2" i="9"/>
  <c r="AX1" i="12"/>
  <c r="CC3" i="9"/>
  <c r="EJ3" i="9"/>
  <c r="DG2" i="9"/>
  <c r="AZ3" i="9"/>
  <c r="CK1" i="12"/>
  <c r="BO3" i="9"/>
  <c r="AW2" i="6"/>
  <c r="AY2" i="12"/>
  <c r="BF2" i="6"/>
  <c r="CI3" i="9"/>
  <c r="EG1" i="12"/>
  <c r="AN2" i="6"/>
  <c r="BS2" i="9"/>
  <c r="BS3" i="9"/>
  <c r="CI1" i="12"/>
  <c r="EF1" i="9"/>
  <c r="FB2" i="12"/>
  <c r="DQ1" i="9"/>
  <c r="BK2" i="12"/>
  <c r="FA2" i="12"/>
  <c r="BQ2" i="9"/>
  <c r="DQ2" i="12"/>
  <c r="EX2" i="12"/>
  <c r="AJ2" i="12"/>
  <c r="FN2" i="12"/>
  <c r="CT2" i="9"/>
  <c r="CQ2" i="9"/>
  <c r="DR2" i="12"/>
  <c r="AJ3" i="9"/>
  <c r="EF1" i="12"/>
  <c r="DM1" i="6"/>
  <c r="CV1" i="9"/>
  <c r="BI1" i="6"/>
  <c r="X2" i="9"/>
  <c r="FG2" i="6"/>
  <c r="M2" i="9"/>
  <c r="AR2" i="9"/>
  <c r="CW3" i="9"/>
  <c r="BP2" i="6"/>
  <c r="BJ2" i="9"/>
  <c r="BK2" i="9"/>
  <c r="AI1" i="12"/>
  <c r="CX1" i="6"/>
  <c r="BE2" i="9"/>
  <c r="CV3" i="9"/>
  <c r="FA2" i="6"/>
  <c r="E1" i="9"/>
  <c r="A1" i="18" l="1"/>
  <c r="CR1" i="18"/>
  <c r="DM1" i="18"/>
  <c r="EB1" i="18"/>
  <c r="DL1" i="18"/>
  <c r="EM1" i="18"/>
  <c r="ED1" i="18"/>
  <c r="EH1" i="18"/>
  <c r="DA1" i="18"/>
  <c r="BH1" i="18"/>
  <c r="AP1" i="18"/>
  <c r="BW1" i="18"/>
  <c r="DQ1" i="18"/>
  <c r="EL1" i="18"/>
  <c r="AJ1" i="18"/>
  <c r="S1" i="18"/>
  <c r="CD1" i="18"/>
  <c r="CW1" i="18"/>
  <c r="CU1" i="18"/>
  <c r="DH1" i="18"/>
  <c r="ES1" i="18"/>
  <c r="EK1" i="18"/>
  <c r="U1" i="18"/>
  <c r="AV1" i="18"/>
  <c r="EF1" i="18"/>
  <c r="CA1" i="18"/>
  <c r="EI1" i="18"/>
  <c r="BM1" i="18"/>
  <c r="D1" i="18"/>
  <c r="BJ1" i="18"/>
  <c r="BT1" i="18"/>
  <c r="CH1" i="18"/>
  <c r="DF1" i="18"/>
  <c r="DC1" i="18"/>
  <c r="AY1" i="18"/>
  <c r="AK1" i="18"/>
  <c r="AF1" i="18"/>
  <c r="H1" i="18"/>
  <c r="CX1" i="18"/>
  <c r="AS1" i="18"/>
  <c r="EG1" i="18"/>
  <c r="AX1" i="18"/>
  <c r="BN1" i="18"/>
  <c r="EJ1" i="18"/>
  <c r="BV1" i="18"/>
  <c r="AW1" i="18"/>
  <c r="DK1" i="18"/>
  <c r="K1" i="18"/>
  <c r="R1" i="18"/>
  <c r="P1" i="18"/>
  <c r="F1" i="18"/>
  <c r="AL1" i="18"/>
  <c r="BE1" i="18"/>
  <c r="DY1" i="18"/>
  <c r="BZ1" i="18"/>
  <c r="BR1" i="18"/>
  <c r="AO1" i="18"/>
  <c r="DX1" i="18"/>
  <c r="I1" i="18"/>
  <c r="CP1" i="18"/>
  <c r="O1" i="18"/>
  <c r="EC1" i="18"/>
  <c r="DI1" i="18"/>
  <c r="AQ1" i="18"/>
  <c r="BD1" i="18"/>
  <c r="AZ1" i="18"/>
  <c r="CO1" i="18"/>
  <c r="CC1" i="18"/>
  <c r="EO1" i="18"/>
  <c r="BB1" i="18"/>
  <c r="CJ1" i="18"/>
  <c r="CM1" i="18"/>
  <c r="T1" i="18"/>
  <c r="ER1" i="18"/>
  <c r="AB1" i="18"/>
  <c r="BY1" i="18"/>
  <c r="AH1" i="18"/>
  <c r="C1" i="18"/>
  <c r="G1" i="18"/>
  <c r="AU1" i="18"/>
  <c r="CZ1" i="18"/>
  <c r="DW1" i="18"/>
  <c r="AG1" i="18"/>
  <c r="BI1" i="18"/>
  <c r="EN1" i="18"/>
  <c r="AR1" i="18"/>
  <c r="X1" i="18"/>
  <c r="DD1" i="18"/>
  <c r="DE1" i="18"/>
  <c r="M1" i="18"/>
  <c r="BG1" i="18"/>
  <c r="CV1" i="18"/>
  <c r="AI1" i="18"/>
  <c r="DN1" i="18"/>
  <c r="AM1" i="18"/>
  <c r="CL1" i="18"/>
  <c r="BU1" i="18"/>
  <c r="DR1" i="18"/>
  <c r="DU1" i="18"/>
  <c r="BA1" i="18"/>
  <c r="DZ1" i="18"/>
  <c r="CT1" i="18"/>
  <c r="BX1" i="18"/>
  <c r="DS1" i="18"/>
  <c r="EA1" i="18"/>
  <c r="B1" i="18"/>
  <c r="CE1" i="18"/>
  <c r="CQ1" i="18"/>
  <c r="EP1" i="18"/>
  <c r="BL1" i="18"/>
  <c r="W1" i="18"/>
  <c r="BS1" i="18"/>
  <c r="CS1" i="18"/>
  <c r="CY1" i="18"/>
  <c r="BF1" i="18"/>
  <c r="L1" i="18"/>
  <c r="Z1" i="18"/>
  <c r="AT1" i="18"/>
  <c r="CF1" i="18"/>
  <c r="DP1" i="18"/>
  <c r="AN1" i="18"/>
  <c r="CN1" i="18"/>
  <c r="DV1" i="18"/>
  <c r="CK1" i="18"/>
  <c r="AC1" i="18"/>
  <c r="DT1" i="18"/>
  <c r="AA1" i="18"/>
  <c r="BO1" i="18"/>
  <c r="DJ1" i="18"/>
  <c r="E1" i="18"/>
  <c r="CI1" i="18"/>
  <c r="DO1" i="18"/>
  <c r="CB1" i="18"/>
  <c r="BK1" i="18"/>
  <c r="AD1" i="18"/>
  <c r="ET1" i="18"/>
  <c r="DG1" i="18"/>
  <c r="N1" i="18"/>
  <c r="BC1" i="18"/>
  <c r="EE1" i="18"/>
  <c r="BQ1" i="18"/>
  <c r="BP1" i="18"/>
  <c r="V1" i="18"/>
  <c r="Y1" i="18"/>
  <c r="Q1" i="18"/>
  <c r="AE1" i="18"/>
  <c r="J1" i="18"/>
  <c r="DB1" i="18"/>
  <c r="EQ1" i="18"/>
  <c r="CG1" i="18"/>
</calcChain>
</file>

<file path=xl/sharedStrings.xml><?xml version="1.0" encoding="utf-8"?>
<sst xmlns="http://schemas.openxmlformats.org/spreadsheetml/2006/main" count="3641" uniqueCount="1288">
  <si>
    <t>URL 16</t>
  </si>
  <si>
    <t>URL 17</t>
  </si>
  <si>
    <t>URL 18</t>
  </si>
  <si>
    <t>URL 19</t>
  </si>
  <si>
    <t>URL 20</t>
  </si>
  <si>
    <t>Page 21</t>
  </si>
  <si>
    <t>URL 21</t>
  </si>
  <si>
    <t>Page 22</t>
  </si>
  <si>
    <t>URL 22</t>
  </si>
  <si>
    <t>Page 23</t>
  </si>
  <si>
    <t>URL 23</t>
  </si>
  <si>
    <t>Page 24</t>
  </si>
  <si>
    <t>URL 24</t>
  </si>
  <si>
    <t>Page 25</t>
  </si>
  <si>
    <t>URL 25</t>
  </si>
  <si>
    <t>Page 26</t>
  </si>
  <si>
    <t>URL 26</t>
  </si>
  <si>
    <t>Page 27</t>
  </si>
  <si>
    <t>URL 27</t>
  </si>
  <si>
    <t>Page 28</t>
  </si>
  <si>
    <t>URL 28</t>
  </si>
  <si>
    <t>Page 29</t>
  </si>
  <si>
    <t>URL 29</t>
  </si>
  <si>
    <t>Page 30</t>
  </si>
  <si>
    <t>URL 30</t>
  </si>
  <si>
    <t>Page 31</t>
  </si>
  <si>
    <t>URL 31</t>
  </si>
  <si>
    <t>Page 32</t>
  </si>
  <si>
    <t>URL 32</t>
  </si>
  <si>
    <t>Page 33</t>
  </si>
  <si>
    <t>URL 33</t>
  </si>
  <si>
    <t>Page 34</t>
  </si>
  <si>
    <t>URL 34</t>
  </si>
  <si>
    <t>Page 35</t>
  </si>
  <si>
    <t>URL 35</t>
  </si>
  <si>
    <t>Page 36</t>
  </si>
  <si>
    <t>URL 36</t>
  </si>
  <si>
    <t>Page 37</t>
  </si>
  <si>
    <t>URL 37</t>
  </si>
  <si>
    <t>Page 38</t>
  </si>
  <si>
    <t>URL 38</t>
  </si>
  <si>
    <t>Page 39</t>
  </si>
  <si>
    <t>URL 39</t>
  </si>
  <si>
    <t>Page 40</t>
  </si>
  <si>
    <t>URL 40</t>
  </si>
  <si>
    <t>Page 41</t>
  </si>
  <si>
    <t>URL 41</t>
  </si>
  <si>
    <t>Page 42</t>
  </si>
  <si>
    <t>URL 42</t>
  </si>
  <si>
    <t>Page 43</t>
  </si>
  <si>
    <t>URL 43</t>
  </si>
  <si>
    <t>Page 44</t>
  </si>
  <si>
    <t>URL 44</t>
  </si>
  <si>
    <t>Page 45</t>
  </si>
  <si>
    <t>URL 45</t>
  </si>
  <si>
    <t>Page 46</t>
  </si>
  <si>
    <t>URL 46</t>
  </si>
  <si>
    <t>Page 47</t>
  </si>
  <si>
    <t>URL 47</t>
  </si>
  <si>
    <t>Page 48</t>
  </si>
  <si>
    <t>URL 48</t>
  </si>
  <si>
    <t>Page 49</t>
  </si>
  <si>
    <t>URL 49</t>
  </si>
  <si>
    <t>Page 50</t>
  </si>
  <si>
    <t>URL 50</t>
  </si>
  <si>
    <t>Fail</t>
  </si>
  <si>
    <t>Pass</t>
  </si>
  <si>
    <t>Page Area</t>
  </si>
  <si>
    <t>Image</t>
  </si>
  <si>
    <t>Text</t>
  </si>
  <si>
    <t>Colour combinations shown in pink do not meet the contrast ratio (4.5:1 Minimum) recommended by W3C WCAG 2.0</t>
  </si>
  <si>
    <t>Note that a contrast ratio of 3:1 is acceptable for large text e.g. 14 point bold or 18 point normal weight.</t>
  </si>
  <si>
    <t>W3C Ref.</t>
  </si>
  <si>
    <t>Principle 1: Perceivable - Information and user interface components must be presentable to users in ways they can perceive.</t>
  </si>
  <si>
    <t>1.1.1</t>
  </si>
  <si>
    <t>1.2.1</t>
  </si>
  <si>
    <t>1.2.2</t>
  </si>
  <si>
    <t>1.2.3</t>
  </si>
  <si>
    <t>1.3.1</t>
  </si>
  <si>
    <t>1.3.2</t>
  </si>
  <si>
    <t>1.3.3</t>
  </si>
  <si>
    <t>1.4.1</t>
  </si>
  <si>
    <t>1.4.2</t>
  </si>
  <si>
    <t>Principle 2: Operable - User interface components and navigation must be operable.</t>
  </si>
  <si>
    <t>2.1.1</t>
  </si>
  <si>
    <t>2.1.2</t>
  </si>
  <si>
    <t>2.2.1</t>
  </si>
  <si>
    <t>2.2.2</t>
  </si>
  <si>
    <t>2.3.1</t>
  </si>
  <si>
    <t>2.4.1</t>
  </si>
  <si>
    <t>2.4.2</t>
  </si>
  <si>
    <t>2.4.3</t>
  </si>
  <si>
    <t>2.4.4</t>
  </si>
  <si>
    <t>Principle 3: Understandable - Information and the operation of user interface must be understandable.</t>
  </si>
  <si>
    <t>3.1.1</t>
  </si>
  <si>
    <t>3.2.2</t>
  </si>
  <si>
    <t>3.3.2</t>
  </si>
  <si>
    <t>Guideline 4.1 Compatible: Maximize compatibility with current and future user agents, including assistive technologies.</t>
  </si>
  <si>
    <t>4.1.1</t>
  </si>
  <si>
    <t>4.1.2</t>
  </si>
  <si>
    <t>1.2.4</t>
  </si>
  <si>
    <t xml:space="preserve">Captions are provided for all live audio content in synchronized media. </t>
  </si>
  <si>
    <t>1.2.5</t>
  </si>
  <si>
    <t>1.4.3</t>
  </si>
  <si>
    <t>The visual presentation of text and images of text has a contrast ratio of at least 4.5:1</t>
  </si>
  <si>
    <t>1.4.4</t>
  </si>
  <si>
    <t>1.4.5</t>
  </si>
  <si>
    <t>2.4.5</t>
  </si>
  <si>
    <t>2.4.6</t>
  </si>
  <si>
    <t>2.4.7</t>
  </si>
  <si>
    <t>3.1.2</t>
  </si>
  <si>
    <t>3.2.3</t>
  </si>
  <si>
    <t>3.2.4</t>
  </si>
  <si>
    <t>3.3.3</t>
  </si>
  <si>
    <t>3.3.4</t>
  </si>
  <si>
    <t>N/A</t>
  </si>
  <si>
    <t>ID</t>
  </si>
  <si>
    <t>Page Name</t>
  </si>
  <si>
    <t>Page URL</t>
  </si>
  <si>
    <t>A</t>
  </si>
  <si>
    <t>AA</t>
  </si>
  <si>
    <t>Level A</t>
  </si>
  <si>
    <t>Level AA</t>
  </si>
  <si>
    <t xml:space="preserve">N/A </t>
  </si>
  <si>
    <t>Total</t>
  </si>
  <si>
    <t>3.2.1</t>
  </si>
  <si>
    <t>3.3.1</t>
  </si>
  <si>
    <t>Client</t>
  </si>
  <si>
    <t>Quotation Number</t>
  </si>
  <si>
    <t xml:space="preserve">Level A Checkpoints Done </t>
  </si>
  <si>
    <t xml:space="preserve">Level AA Checkpoints Done </t>
  </si>
  <si>
    <t xml:space="preserve">Level A Checkpoints Complete </t>
  </si>
  <si>
    <t xml:space="preserve">Level AA Checkpoints Complete </t>
  </si>
  <si>
    <t>Report Version Number</t>
  </si>
  <si>
    <t>Not tested</t>
  </si>
  <si>
    <t>Level A Success Criteria</t>
  </si>
  <si>
    <t>Level AA Success Criteria</t>
  </si>
  <si>
    <t>Key</t>
  </si>
  <si>
    <t>Cells highlighted in tan indicate that the criteria are technically met with caveats or recommendations.</t>
  </si>
  <si>
    <t>Large (18pt or 14pt bold)</t>
  </si>
  <si>
    <t>Contrast Ratio</t>
  </si>
  <si>
    <t xml:space="preserve">WCAG 2.0 Level A Criteria
Failed / Total
</t>
  </si>
  <si>
    <t xml:space="preserve">WCAG 2.0 Level AA Criteria
Failed / Total
</t>
  </si>
  <si>
    <t xml:space="preserve">Total WCAG 2.0 Criteria
Failed / Total
</t>
  </si>
  <si>
    <t>Instructions for copying this data table into the Management Summary Report</t>
  </si>
  <si>
    <t>Copy the cells (Ctrl+C is the easiest way to do this).</t>
  </si>
  <si>
    <t>Locate the Statistics data table in the Management Summary Report.</t>
  </si>
  <si>
    <t>Delete the contents of the data table.</t>
  </si>
  <si>
    <t>Page</t>
  </si>
  <si>
    <t>Select all the cells in the data table in this worksheet.</t>
  </si>
  <si>
    <t>Add or delete rows and columns in the data table such that they match the number of rows and columns in the data in this worksheet, including the heading row.</t>
  </si>
  <si>
    <t>Select all the cells in the data table in the Management Summary Report.</t>
  </si>
  <si>
    <t>Paste the cells into the Management Summary Report (Ctrl+V is the easiest way to do this).</t>
  </si>
  <si>
    <t>While the cells are still selected, set the Paragraph Spacing to 3pt Before and 3pt After.</t>
  </si>
  <si>
    <t>Make the column headings bold.</t>
  </si>
  <si>
    <t>Select all the data cells but not the row and column headings.</t>
  </si>
  <si>
    <t>Right-click anywhere in the selected area. A dropdown menu will appear. Select Cell Alignment &gt; Align Centre (the option in the middle).</t>
  </si>
  <si>
    <t>Primary Operating System</t>
  </si>
  <si>
    <t>Primary Browser</t>
  </si>
  <si>
    <t>Primary Screen Reader</t>
  </si>
  <si>
    <t>Test Environment</t>
  </si>
  <si>
    <t>Screen Size</t>
  </si>
  <si>
    <t>Screen Resolution</t>
  </si>
  <si>
    <t>Non-text Content</t>
  </si>
  <si>
    <t>Info and Relationships</t>
  </si>
  <si>
    <t>Meaningful Sequence</t>
  </si>
  <si>
    <t>Sensory Characteristics</t>
  </si>
  <si>
    <t>Use of Colour</t>
  </si>
  <si>
    <t>Audio Control</t>
  </si>
  <si>
    <t>No Keyboard Trap</t>
  </si>
  <si>
    <t>Pause, Stop, Hide</t>
  </si>
  <si>
    <t>Three Flashes or Below Threshold</t>
  </si>
  <si>
    <t>Bypass Blocks</t>
  </si>
  <si>
    <t>Page Titled</t>
  </si>
  <si>
    <t>Focus Order</t>
  </si>
  <si>
    <t>Link Purpose (In Context)</t>
  </si>
  <si>
    <t>Language of Page</t>
  </si>
  <si>
    <t>On Focus</t>
  </si>
  <si>
    <t>On Input</t>
  </si>
  <si>
    <t>Error Identification</t>
  </si>
  <si>
    <t>Labels or Instructions</t>
  </si>
  <si>
    <t>Parsing</t>
  </si>
  <si>
    <t>Name, Role, Value</t>
  </si>
  <si>
    <t>Captions</t>
  </si>
  <si>
    <t>Colour Contrast</t>
  </si>
  <si>
    <t>Images of Text</t>
  </si>
  <si>
    <t>Multiple Ways</t>
  </si>
  <si>
    <t>Headings and Labels</t>
  </si>
  <si>
    <t>Focus Visible</t>
  </si>
  <si>
    <t>Language of Parts</t>
  </si>
  <si>
    <t>Consistent Navigation</t>
  </si>
  <si>
    <t>Consistent Identification</t>
  </si>
  <si>
    <t>Error Suggestion</t>
  </si>
  <si>
    <t>Error Prevention (Legal, Financial, Data)</t>
  </si>
  <si>
    <t>The human language of each passage or phrase in the content can be programmatically determined except for proper names, technical terms, words of indeterminate language, and words or phrases that have become part of the vernacular of the immediately surrounding text.</t>
  </si>
  <si>
    <t>Navigational mechanisms that are repeated on multiple Web pages within a set of Web pages occur in the same relative order each time they are repeated, unless a change is initiated by the user.</t>
  </si>
  <si>
    <t>Components that have the same functionality within a set of Web pages are identified consistently.</t>
  </si>
  <si>
    <t>If an input error is automatically detected and suggestions for correction are known, then the suggestions are provided to the user, unless it would jeopardize the security or purpose of the content.</t>
  </si>
  <si>
    <t xml:space="preserve">More than one way is available to locate a Web page within a set of Web pages except where the Web Page is the result of, or a step in, a process. </t>
  </si>
  <si>
    <t>Headings and labels describe topic or purpose.</t>
  </si>
  <si>
    <t>Any keyboard operable user interface has a mode of operation where the keyboard focus indicator is visible.</t>
  </si>
  <si>
    <t>Except for captions and images of text, text can be resized without assistive technology up to 200 percent without loss of content or functionality.</t>
  </si>
  <si>
    <t xml:space="preserve">The default human language of each Web page can be programmatically determined. </t>
  </si>
  <si>
    <t>When any component receives focus, it does not initiate a change of context.</t>
  </si>
  <si>
    <t>Changing the setting of any user interface component does not automatically cause a change of context unless the user has been advised of the behaviour before using the component</t>
  </si>
  <si>
    <t>If an input error is automatically detected, the item that is in error is identified and the error is described to the user in text.</t>
  </si>
  <si>
    <t>Labels or instructions are provided when content requires user input.</t>
  </si>
  <si>
    <t>All functionality of the content is operable through a keyboard interface without requiring specific timings for individual keystrokes, except where the underlying function requires input that depends on the path of the user's movement and not just the endpoints.</t>
  </si>
  <si>
    <t>If keyboard focus can be moved to a component of the page using a keyboard interface, then focus can be moved away from that component using only a keyboard interface, and, if it requires more than unmodified arrow or tab keys or other standard exit methods, the user is advised of the method for moving focus away.</t>
  </si>
  <si>
    <t>Web pages do not contain anything that flashes more than three times in any one second period, or the flash is below the general flash and red flash thresholds.</t>
  </si>
  <si>
    <t>A mechanism is available to bypass blocks of content that are repeated on multiple Web pages.</t>
  </si>
  <si>
    <t>Web pages have titles that describe topic or purpose.</t>
  </si>
  <si>
    <t>If a Web page can be navigated sequentially and the navigation sequences affect meaning or operation, focusable components receive focus in an order that preserves meaning and operability.</t>
  </si>
  <si>
    <t>The purpose of each link can be determined from the link text alone or from the link text together with its programmatically determined link context, except where the purpose of the link would be ambiguous to users in general.</t>
  </si>
  <si>
    <t>All non-text content that is presented to the user has a text alternative that serves the equivalent purpose.</t>
  </si>
  <si>
    <t>Information, structure, and relationships conveyed through presentation can be programmatically determined or are available in text.</t>
  </si>
  <si>
    <t>When the sequence in which content is presented affects its meaning, a correct reading sequence can be programmatically determined.</t>
  </si>
  <si>
    <t xml:space="preserve">Instructions provided for understanding and operating content do not rely solely on sensory characteristics of components such as shape, size, visual location, orientation, or sound. </t>
  </si>
  <si>
    <t>Colour is not used as the only visual means of conveying information, indicating an action, prompting a response, or distinguishing a visual element.</t>
  </si>
  <si>
    <t xml:space="preserve">If any audio on a Web page plays automatically for more than 3 seconds, either a mechanism is available to pause or stop the audio, or a mechanism is available to control audio volume independently from the overall system volume level. </t>
  </si>
  <si>
    <t xml:space="preserve">For all user interface components (including but not limited to: form elements, links and components generated by scripts), the name and role can be programmatically determined; states, properties, and values that can be set by the user can be programmatically set; and notification of changes to these items is available to user agents, including assistive technologies. </t>
  </si>
  <si>
    <t>Keyboard Navigation</t>
  </si>
  <si>
    <t>Timing Adjustable</t>
  </si>
  <si>
    <t>Resize Text</t>
  </si>
  <si>
    <t>For Web pages that cause legal commitments or financial transactions for the user to occur, that modify or delete user-controllable data in data storage systems, or that submit user test responses, at least one of the following is true: Reversible, Checked, Confirmed.</t>
  </si>
  <si>
    <t>All Results</t>
  </si>
  <si>
    <t>Valid</t>
  </si>
  <si>
    <t>R RGB</t>
  </si>
  <si>
    <t>R</t>
  </si>
  <si>
    <t>G RGB</t>
  </si>
  <si>
    <t>G</t>
  </si>
  <si>
    <t>B RGB</t>
  </si>
  <si>
    <t>B</t>
  </si>
  <si>
    <t>Luminance</t>
  </si>
  <si>
    <t>Fail Only</t>
  </si>
  <si>
    <t>Secondary Browser 1</t>
  </si>
  <si>
    <t>Secondary Browser 2</t>
  </si>
  <si>
    <t>2.1.4</t>
  </si>
  <si>
    <t>Character Key Shortcuts</t>
  </si>
  <si>
    <t>2.5.1</t>
  </si>
  <si>
    <t>Pointer Gestures</t>
  </si>
  <si>
    <t>All functionality that uses multipoint or path-based gestures for operation can be operated with a single pointer without a path-based gesture, unless a multipoint or path-based gesture is essential.</t>
  </si>
  <si>
    <t>2.5.2</t>
  </si>
  <si>
    <t>Pointer Cancellation</t>
  </si>
  <si>
    <t>2.5.3</t>
  </si>
  <si>
    <t>Label in Name</t>
  </si>
  <si>
    <t>For user interface components with labels that include text or images of text, the name contains the text that is presented visually.</t>
  </si>
  <si>
    <t>2.5.4</t>
  </si>
  <si>
    <t>Motion Actuation</t>
  </si>
  <si>
    <t>1.3.4</t>
  </si>
  <si>
    <t>Orientation</t>
  </si>
  <si>
    <t>Content does not restrict its view and operation to a single display orientation, such as portrait or landscape, unless a specific display orientation is essential.</t>
  </si>
  <si>
    <t>1.3.5</t>
  </si>
  <si>
    <t xml:space="preserve"> Identify Input Purpose</t>
  </si>
  <si>
    <t>1.4.10</t>
  </si>
  <si>
    <t>Reflow</t>
  </si>
  <si>
    <t>1.4.11</t>
  </si>
  <si>
    <t>Non-text Contrast</t>
  </si>
  <si>
    <t>1.4.12</t>
  </si>
  <si>
    <t>Text Spacing</t>
  </si>
  <si>
    <t>1.4.13</t>
  </si>
  <si>
    <t>Content on Hover or Focus</t>
  </si>
  <si>
    <t>4.1.3</t>
  </si>
  <si>
    <t>Status Messages</t>
  </si>
  <si>
    <t>Audio-only and Video-only (Pre-recorded)</t>
  </si>
  <si>
    <t xml:space="preserve">For pre-recorded audio-only and pre-recorded video-only media, an alternative for time-based media or an audio track is provided that presents equivalent information. </t>
  </si>
  <si>
    <t>Captions (Pre-recorded)</t>
  </si>
  <si>
    <t xml:space="preserve">Captions are provided for all pre-recorded audio content in synchronized media, except when the media is a media alternative for text and is clearly labelled as such. </t>
  </si>
  <si>
    <t>Audio Description or Media Alternative (Pre-recorded)</t>
  </si>
  <si>
    <t>An alternative for time-based media or audio description of the pre-recorded video content is provided for synchronized media, except when the media is a media alternative for text and is clearly labelled as such.</t>
  </si>
  <si>
    <t>In content implemented using mark-up languages, elements have complete start and end tags, elements are nested according to their specifications, elements do not contain duplicate attributes, and any IDs are unique, except where the specifications allow these features.</t>
  </si>
  <si>
    <t>Audio Description (Pre-recorded)</t>
  </si>
  <si>
    <t>Audio description is provided for all pre-recorded video content in synchronized media.</t>
  </si>
  <si>
    <t>In content implemented using mark-up languages, status messages can be programmatically determined through role or properties such that they can be presented to the user by assistive technologies without receiving focus.</t>
  </si>
  <si>
    <t>Colour</t>
  </si>
  <si>
    <t>Adjacent Colour</t>
  </si>
  <si>
    <t>Colour combinations shown in pink do not meet the contrast ratio (3:1 Minimum) recommended by W3C WCAG 2.1</t>
  </si>
  <si>
    <t>URL 15</t>
  </si>
  <si>
    <t>Level AAA Success Criteria</t>
  </si>
  <si>
    <t>AAA</t>
  </si>
  <si>
    <t>Sign language interpretation is provided for all prerecorded audio content in synchronized media.</t>
  </si>
  <si>
    <t>Sign Language (Prerecorded)</t>
  </si>
  <si>
    <t>1.2.6</t>
  </si>
  <si>
    <t>Extended Audio Description (Prerecorded)</t>
  </si>
  <si>
    <t>Where pauses in foreground audio are insufficient to allow audio descriptions to convey the sense of the video, extended audio description is provided for all prerecorded video content in synchronized media.</t>
  </si>
  <si>
    <t>1.2.7</t>
  </si>
  <si>
    <t>Media Alternative (Prerecorded)</t>
  </si>
  <si>
    <t>An alternative for time-based media is provided for all prerecorded synchronized media and for all prerecorded video-only media.</t>
  </si>
  <si>
    <t>1.2.8</t>
  </si>
  <si>
    <t>Audio-only (Live)</t>
  </si>
  <si>
    <t>An alternative for time-based media that presents equivalent information for live audio-only content is provided.</t>
  </si>
  <si>
    <t>1.2.9</t>
  </si>
  <si>
    <t>Identify Purpose</t>
  </si>
  <si>
    <t>In content implemented using markup languages, the purpose of User Interface Components, icons, and regions can be programmatically determined.</t>
  </si>
  <si>
    <t>1.3.6</t>
  </si>
  <si>
    <t>Contrast (Enhanced)</t>
  </si>
  <si>
    <t>1.4.6</t>
  </si>
  <si>
    <t>Low or No Background Audio</t>
  </si>
  <si>
    <t>1.4.7</t>
  </si>
  <si>
    <t>Visual Presentation</t>
  </si>
  <si>
    <t>1.4.8</t>
  </si>
  <si>
    <t>Images of Text (No Exception)</t>
  </si>
  <si>
    <t>Images of text are only used for pure decoration or where a particular presentation of text is essential to the information being conveyed.</t>
  </si>
  <si>
    <t>1.4.9</t>
  </si>
  <si>
    <t>Keyboard (No Exception)</t>
  </si>
  <si>
    <t>All functionality of the content is operable through a keyboard interface without requiring specific timings for individual keystrokes.</t>
  </si>
  <si>
    <t>2.1.3</t>
  </si>
  <si>
    <t>No Timing</t>
  </si>
  <si>
    <t>Interruptions</t>
  </si>
  <si>
    <t>Re-authenticating</t>
  </si>
  <si>
    <t>Timeouts</t>
  </si>
  <si>
    <t>Timing is not an essential part of the event or activity presented by the content, except for non-interactive synchronized media and real-time events.</t>
  </si>
  <si>
    <t>Interruptions can be postponed or suppressed by the user, except interruptions involving an emergency.</t>
  </si>
  <si>
    <t>When an authenticated session expires, the user can continue the activity without loss of data after re-authenticating.</t>
  </si>
  <si>
    <t>Users are warned of the duration of any user inactivity that could cause data loss, unless the data is preserved for more than 20 hours when the user does not take any actions.</t>
  </si>
  <si>
    <t>2.2.3</t>
  </si>
  <si>
    <t>2.2.4</t>
  </si>
  <si>
    <t>2.2.5</t>
  </si>
  <si>
    <t>2.2.6</t>
  </si>
  <si>
    <t>Three Flashes</t>
  </si>
  <si>
    <t>Web pages do not contain anything that flashes more than three times in any one second period.</t>
  </si>
  <si>
    <t>Animation from Interactions</t>
  </si>
  <si>
    <t>Motion animation triggered by interaction can be disabled, unless the animation is essential to the functionality or the information being conveyed.</t>
  </si>
  <si>
    <t>2.3.2</t>
  </si>
  <si>
    <t>2.3.3</t>
  </si>
  <si>
    <t>Location</t>
  </si>
  <si>
    <t>Information about the user's location within a set of Web pages is available.</t>
  </si>
  <si>
    <t>Link Purpose (Link Only)</t>
  </si>
  <si>
    <t>A mechanism is available to allow the purpose of each link to be identified from link text alone, except where the purpose of the link would be ambiguous to users in general.</t>
  </si>
  <si>
    <t>Section Headings</t>
  </si>
  <si>
    <t>Section headings are used to organize the content.</t>
  </si>
  <si>
    <t>2.4.8</t>
  </si>
  <si>
    <t>2.4.9</t>
  </si>
  <si>
    <t>2.4.10</t>
  </si>
  <si>
    <t>Target Size</t>
  </si>
  <si>
    <t>Concurrent Input Mechanisms</t>
  </si>
  <si>
    <t>Web content does not restrict use of input modalities available on a platform except where the restriction is essential, required to ensure the security of the content, or required to respect user settings.</t>
  </si>
  <si>
    <t>2.5.5</t>
  </si>
  <si>
    <t>2.5.6</t>
  </si>
  <si>
    <t>Unusual Words</t>
  </si>
  <si>
    <t>Abbreviations</t>
  </si>
  <si>
    <t>Reading Level</t>
  </si>
  <si>
    <t>Pronunciation</t>
  </si>
  <si>
    <t>A mechanism is available for identifying specific definitions of words or phrases used in an unusual or restricted way, including idioms and jargon.</t>
  </si>
  <si>
    <t>A mechanism for identifying the expanded form or meaning of abbreviations is available.</t>
  </si>
  <si>
    <t>When text requires reading ability more advanced than the lower secondary education level after removal of proper names and titles, supplemental content, or a version that does not require reading ability more advanced than the lower secondary education level, is available.</t>
  </si>
  <si>
    <t>A mechanism is available for identifying specific pronunciation of words where meaning of the words, in context, is ambiguous without knowing the pronunciation.</t>
  </si>
  <si>
    <t>3.1.3</t>
  </si>
  <si>
    <t>3.1.4</t>
  </si>
  <si>
    <t>3.1.5</t>
  </si>
  <si>
    <t>3.1.6</t>
  </si>
  <si>
    <t>Change on Request</t>
  </si>
  <si>
    <t>Changes of context are initiated only by user request or a mechanism is available to turn off such changes.</t>
  </si>
  <si>
    <t>3.2.5</t>
  </si>
  <si>
    <t>Help</t>
  </si>
  <si>
    <t>Context-sensitive help is available.</t>
  </si>
  <si>
    <t>3.3.5</t>
  </si>
  <si>
    <t>3.3.6</t>
  </si>
  <si>
    <t>Error Prevention (All)</t>
  </si>
  <si>
    <t>Level AAA</t>
  </si>
  <si>
    <t xml:space="preserve">Level AAA Checkpoints Done </t>
  </si>
  <si>
    <t xml:space="preserve">Level AAA Checkpoints Complete </t>
  </si>
  <si>
    <t>Level</t>
  </si>
  <si>
    <t>Variable Name</t>
  </si>
  <si>
    <t>Option value 1</t>
  </si>
  <si>
    <t>Option value 2</t>
  </si>
  <si>
    <t>Selected value</t>
  </si>
  <si>
    <t>Colour contrast ratio (small text)</t>
  </si>
  <si>
    <t>Colour contrast ratio (large text)</t>
  </si>
  <si>
    <t>(Level AA)</t>
  </si>
  <si>
    <t>(Level AAA)</t>
  </si>
  <si>
    <t>NOT TESTED</t>
  </si>
  <si>
    <t>This sheet needs to be updated for WCAG 2.1 AAA</t>
  </si>
  <si>
    <t>What we are comparing</t>
  </si>
  <si>
    <t>Recommendation (image)</t>
  </si>
  <si>
    <t>Recommendation (description)</t>
  </si>
  <si>
    <t>Version</t>
  </si>
  <si>
    <t>Changes</t>
  </si>
  <si>
    <t>1. Set the results for all AAA success criteria to Not Tested. Added instruction to delete them all when testing for compliance with AAA.
2. Added a combobox to the header of the Colour Contrast Analysis worksheet to switch between the different thresholds that apply at AA and AAA. The combobox setting automatically sets the appropriate thresholds in the formulae in the Results column.
3. Hid the Cover worksheet. We should update it at some point but it is very low priority.
4. Changed the Hyperlink style so the URL on the Statistics sheet is 11pt bold, the same as the other cells.</t>
  </si>
  <si>
    <t>1. Added examples in the Non-text Contrast worksheet.
2. Added the "What we are comparing" and "Recommendation (description) columns to the Non-text Contrast worksheet and reduced the width of most columns.
3. Fixed the VBA so the Fail Only link works on the Non-text Contrast worksheet.</t>
  </si>
  <si>
    <t>Scope</t>
  </si>
  <si>
    <t>Yes</t>
  </si>
  <si>
    <t>No</t>
  </si>
  <si>
    <t>Press Ctrl+Colon to enter today's date</t>
  </si>
  <si>
    <t>Page or Component</t>
  </si>
  <si>
    <t>Please select</t>
  </si>
  <si>
    <r>
      <rPr>
        <b/>
        <sz val="10"/>
        <rFont val="Arial"/>
        <family val="2"/>
      </rPr>
      <t xml:space="preserve">Screenshots worksheet
</t>
    </r>
    <r>
      <rPr>
        <sz val="10"/>
        <rFont val="Arial"/>
        <family val="2"/>
      </rPr>
      <t>1. Added this worksheet. It's primarily for adding screenshots of components or mobile app screens, both as a record of what was tested and also to avoid any ambiguity because components and mobile app screens often do not have a unique or reliable means of identification.</t>
    </r>
    <r>
      <rPr>
        <b/>
        <sz val="10"/>
        <rFont val="Arial"/>
        <family val="2"/>
      </rPr>
      <t xml:space="preserve">
Statistics worksheet</t>
    </r>
    <r>
      <rPr>
        <sz val="10"/>
        <rFont val="Arial"/>
        <family val="2"/>
      </rPr>
      <t xml:space="preserve">
2. Added the "Page or Component" column. This will eventually be used to calculate the number of errors per page. The current means of calculation gives incorrect results if we have columns of results for the header and footer or any other common component.
3. Added the Scope selector so the tester can specify whether they are testing to level A, AA or AAA. This does not do much now, but it will perform important functions in future versions of the report.
</t>
    </r>
    <r>
      <rPr>
        <b/>
        <sz val="10"/>
        <rFont val="Arial"/>
        <family val="2"/>
      </rPr>
      <t>Success Criteria worksheet</t>
    </r>
    <r>
      <rPr>
        <sz val="10"/>
        <rFont val="Arial"/>
        <family val="2"/>
      </rPr>
      <t xml:space="preserve">
4. Added "Press Ctrl+Colon to enter today's date" in row 2 to remind testers to record the date each page was tested.
5. Added formulae in row 6 to calculate the number of non-compliances per page.
6. Added formulae to automatically populate the results for the colour contrast and non-text contrast success criteria.
7. Increased the width of the results columns to 250px on the Success Criteria worksheet so row 6 does not wrap.
8. Added "View screenshot" links in row 5. These point to the corresponding heading on the Screenshots worksheet.
</t>
    </r>
    <r>
      <rPr>
        <b/>
        <sz val="10"/>
        <rFont val="Arial"/>
        <family val="2"/>
      </rPr>
      <t>Colour Contrast Analysis worksheet</t>
    </r>
    <r>
      <rPr>
        <sz val="10"/>
        <rFont val="Arial"/>
        <family val="2"/>
      </rPr>
      <t xml:space="preserve">
9. Added formulae in row 3 to calculate the number of non-compliances per page.
10. Changed the options in the dropdown for the results to just Pass, Pass (large text), Fail and N/A.
</t>
    </r>
    <r>
      <rPr>
        <b/>
        <sz val="10"/>
        <rFont val="Arial"/>
        <family val="2"/>
      </rPr>
      <t>Non-text Contrast worksheet</t>
    </r>
    <r>
      <rPr>
        <sz val="10"/>
        <rFont val="Arial"/>
        <family val="2"/>
      </rPr>
      <t xml:space="preserve">
11. Added formulae in row 3 to calculate the number of non-compliances per page.
12. Removed the Initial State column from the Non-text Contrast worksheet and renamed the Focus State heading to Image. This is because we have been misinterpreting SC 1.4.11 - it only requires comparison of colours that are displayed at the same time.
13. Changed the options in the dropdown for the results to just Pass, Fail and N/A.
14. Corrected the heading to refer to "adjacent colours" instead of "background and foreground colours".</t>
    </r>
  </si>
  <si>
    <t>Secondary Browser 3</t>
  </si>
  <si>
    <r>
      <rPr>
        <b/>
        <sz val="10"/>
        <rFont val="Arial"/>
        <family val="2"/>
      </rPr>
      <t>Statistics worksheet</t>
    </r>
    <r>
      <rPr>
        <sz val="10"/>
        <rFont val="Arial"/>
        <family val="2"/>
      </rPr>
      <t xml:space="preserve">
1. Changed cell I10 from "Flash Version" to "Secondary Browser 3". This is because Flash is pretty much deprecated and we ought to start testing with Microsoft Edge as well as Chrome, Firefox and Internet Explorer 11.
2. Merged cell D12 with the cells to its left to improve the appearance.
</t>
    </r>
    <r>
      <rPr>
        <b/>
        <sz val="10"/>
        <rFont val="Arial"/>
        <family val="2"/>
      </rPr>
      <t>Success Criteria worksheet</t>
    </r>
    <r>
      <rPr>
        <sz val="10"/>
        <rFont val="Arial"/>
        <family val="2"/>
      </rPr>
      <t xml:space="preserve">
3. Reversed the order of the "Foreground colour" and "Background colour" columns so they are consistent with the order in all the major colour contrast analysers.</t>
    </r>
  </si>
  <si>
    <t>Page 51</t>
  </si>
  <si>
    <t>URL 51</t>
  </si>
  <si>
    <t>Page 52</t>
  </si>
  <si>
    <t>URL 52</t>
  </si>
  <si>
    <t>Page 53</t>
  </si>
  <si>
    <t>URL 53</t>
  </si>
  <si>
    <t>Page 54</t>
  </si>
  <si>
    <t>URL 54</t>
  </si>
  <si>
    <t>Page 55</t>
  </si>
  <si>
    <t>URL 55</t>
  </si>
  <si>
    <t>Page 56</t>
  </si>
  <si>
    <t>URL 56</t>
  </si>
  <si>
    <t>Page 57</t>
  </si>
  <si>
    <t>URL 57</t>
  </si>
  <si>
    <t>Page 58</t>
  </si>
  <si>
    <t>URL 58</t>
  </si>
  <si>
    <t>Page 59</t>
  </si>
  <si>
    <t>URL 59</t>
  </si>
  <si>
    <t>Page 60</t>
  </si>
  <si>
    <t>URL 60</t>
  </si>
  <si>
    <t>Page 61</t>
  </si>
  <si>
    <t>URL 61</t>
  </si>
  <si>
    <t>Page 62</t>
  </si>
  <si>
    <t>URL 62</t>
  </si>
  <si>
    <t>Page 63</t>
  </si>
  <si>
    <t>URL 63</t>
  </si>
  <si>
    <t>Page 64</t>
  </si>
  <si>
    <t>URL 64</t>
  </si>
  <si>
    <t>Page 65</t>
  </si>
  <si>
    <t>URL 65</t>
  </si>
  <si>
    <t>Page 66</t>
  </si>
  <si>
    <t>URL 66</t>
  </si>
  <si>
    <t>Page 67</t>
  </si>
  <si>
    <t>URL 67</t>
  </si>
  <si>
    <t>Page 68</t>
  </si>
  <si>
    <t>URL 68</t>
  </si>
  <si>
    <t>Page 69</t>
  </si>
  <si>
    <t>URL 69</t>
  </si>
  <si>
    <t>Page 70</t>
  </si>
  <si>
    <t>URL 70</t>
  </si>
  <si>
    <t>Page 71</t>
  </si>
  <si>
    <t>URL 71</t>
  </si>
  <si>
    <t>Page 72</t>
  </si>
  <si>
    <t>URL 72</t>
  </si>
  <si>
    <t>Page 73</t>
  </si>
  <si>
    <t>URL 73</t>
  </si>
  <si>
    <t>Page 74</t>
  </si>
  <si>
    <t>URL 74</t>
  </si>
  <si>
    <t>Page 75</t>
  </si>
  <si>
    <t>URL 75</t>
  </si>
  <si>
    <t>Page 76</t>
  </si>
  <si>
    <t>URL 76</t>
  </si>
  <si>
    <t>Page 77</t>
  </si>
  <si>
    <t>URL 77</t>
  </si>
  <si>
    <t>Page 78</t>
  </si>
  <si>
    <t>URL 78</t>
  </si>
  <si>
    <t>Page 79</t>
  </si>
  <si>
    <t>URL 79</t>
  </si>
  <si>
    <t>Page 80</t>
  </si>
  <si>
    <t>URL 80</t>
  </si>
  <si>
    <t>Page 81</t>
  </si>
  <si>
    <t>URL 81</t>
  </si>
  <si>
    <t>Page 82</t>
  </si>
  <si>
    <t>URL 82</t>
  </si>
  <si>
    <t>Page 83</t>
  </si>
  <si>
    <t>URL 83</t>
  </si>
  <si>
    <t>Page 84</t>
  </si>
  <si>
    <t>URL 84</t>
  </si>
  <si>
    <t>Page 85</t>
  </si>
  <si>
    <t>URL 85</t>
  </si>
  <si>
    <t>Page 86</t>
  </si>
  <si>
    <t>URL 86</t>
  </si>
  <si>
    <t>Page 87</t>
  </si>
  <si>
    <t>URL 87</t>
  </si>
  <si>
    <t>Page 88</t>
  </si>
  <si>
    <t>URL 88</t>
  </si>
  <si>
    <t>Page 89</t>
  </si>
  <si>
    <t>URL 89</t>
  </si>
  <si>
    <t>Page 90</t>
  </si>
  <si>
    <t>URL 90</t>
  </si>
  <si>
    <t>Page 91</t>
  </si>
  <si>
    <t>URL 91</t>
  </si>
  <si>
    <t>Page 92</t>
  </si>
  <si>
    <t>URL 92</t>
  </si>
  <si>
    <t>Page 93</t>
  </si>
  <si>
    <t>URL 93</t>
  </si>
  <si>
    <t>Page 94</t>
  </si>
  <si>
    <t>URL 94</t>
  </si>
  <si>
    <t>Page 95</t>
  </si>
  <si>
    <t>URL 95</t>
  </si>
  <si>
    <t>Page 96</t>
  </si>
  <si>
    <t>URL 96</t>
  </si>
  <si>
    <t>Page 97</t>
  </si>
  <si>
    <t>URL 97</t>
  </si>
  <si>
    <t>Page 98</t>
  </si>
  <si>
    <t>URL 98</t>
  </si>
  <si>
    <t>Page 99</t>
  </si>
  <si>
    <t>URL 99</t>
  </si>
  <si>
    <t>Page 100</t>
  </si>
  <si>
    <t>URL 100</t>
  </si>
  <si>
    <t>Page 101</t>
  </si>
  <si>
    <t>URL 101</t>
  </si>
  <si>
    <t>Page 102</t>
  </si>
  <si>
    <t>URL 102</t>
  </si>
  <si>
    <t>Page 103</t>
  </si>
  <si>
    <t>URL 103</t>
  </si>
  <si>
    <t>Page 104</t>
  </si>
  <si>
    <t>URL 104</t>
  </si>
  <si>
    <t>Page 105</t>
  </si>
  <si>
    <t>URL 105</t>
  </si>
  <si>
    <t>Page 106</t>
  </si>
  <si>
    <t>URL 106</t>
  </si>
  <si>
    <t>Page 107</t>
  </si>
  <si>
    <t>URL 107</t>
  </si>
  <si>
    <t>Page 108</t>
  </si>
  <si>
    <t>URL 108</t>
  </si>
  <si>
    <t>Page 109</t>
  </si>
  <si>
    <t>URL 109</t>
  </si>
  <si>
    <t>Page 110</t>
  </si>
  <si>
    <t>URL 110</t>
  </si>
  <si>
    <t>Page 111</t>
  </si>
  <si>
    <t>URL 111</t>
  </si>
  <si>
    <t>Page 112</t>
  </si>
  <si>
    <t>URL 112</t>
  </si>
  <si>
    <t>Page 113</t>
  </si>
  <si>
    <t>URL 113</t>
  </si>
  <si>
    <t>Page 114</t>
  </si>
  <si>
    <t>URL 114</t>
  </si>
  <si>
    <t>Page 115</t>
  </si>
  <si>
    <t>URL 115</t>
  </si>
  <si>
    <t>Page 116</t>
  </si>
  <si>
    <t>URL 116</t>
  </si>
  <si>
    <t>Page 117</t>
  </si>
  <si>
    <t>URL 117</t>
  </si>
  <si>
    <t>Page 118</t>
  </si>
  <si>
    <t>URL 118</t>
  </si>
  <si>
    <t>Page 119</t>
  </si>
  <si>
    <t>URL 119</t>
  </si>
  <si>
    <t>Page 120</t>
  </si>
  <si>
    <t>URL 120</t>
  </si>
  <si>
    <t>Page 121</t>
  </si>
  <si>
    <t>URL 121</t>
  </si>
  <si>
    <t>Page 122</t>
  </si>
  <si>
    <t>URL 122</t>
  </si>
  <si>
    <t>Page 123</t>
  </si>
  <si>
    <t>URL 123</t>
  </si>
  <si>
    <t>Page 124</t>
  </si>
  <si>
    <t>URL 124</t>
  </si>
  <si>
    <t>Page 125</t>
  </si>
  <si>
    <t>URL 125</t>
  </si>
  <si>
    <t>Page 126</t>
  </si>
  <si>
    <t>URL 126</t>
  </si>
  <si>
    <t>Page 127</t>
  </si>
  <si>
    <t>URL 127</t>
  </si>
  <si>
    <t>Page 128</t>
  </si>
  <si>
    <t>URL 128</t>
  </si>
  <si>
    <t>Page 129</t>
  </si>
  <si>
    <t>URL 129</t>
  </si>
  <si>
    <t>Page 130</t>
  </si>
  <si>
    <t>URL 130</t>
  </si>
  <si>
    <t>Page 131</t>
  </si>
  <si>
    <t>URL 131</t>
  </si>
  <si>
    <t>Page 132</t>
  </si>
  <si>
    <t>URL 132</t>
  </si>
  <si>
    <t>Page 133</t>
  </si>
  <si>
    <t>URL 133</t>
  </si>
  <si>
    <t>Page 134</t>
  </si>
  <si>
    <t>URL 134</t>
  </si>
  <si>
    <t>Page 135</t>
  </si>
  <si>
    <t>URL 135</t>
  </si>
  <si>
    <t>Page 136</t>
  </si>
  <si>
    <t>URL 136</t>
  </si>
  <si>
    <t>Page 137</t>
  </si>
  <si>
    <t>URL 137</t>
  </si>
  <si>
    <t>Page 138</t>
  </si>
  <si>
    <t>URL 138</t>
  </si>
  <si>
    <t>Page 139</t>
  </si>
  <si>
    <t>URL 139</t>
  </si>
  <si>
    <t>Page 140</t>
  </si>
  <si>
    <t>URL 140</t>
  </si>
  <si>
    <t>Page 141</t>
  </si>
  <si>
    <t>URL 141</t>
  </si>
  <si>
    <t>Page 142</t>
  </si>
  <si>
    <t>URL 142</t>
  </si>
  <si>
    <t>Page 143</t>
  </si>
  <si>
    <t>URL 143</t>
  </si>
  <si>
    <t>Page 144</t>
  </si>
  <si>
    <t>URL 144</t>
  </si>
  <si>
    <t>Page 145</t>
  </si>
  <si>
    <t>URL 145</t>
  </si>
  <si>
    <t>Page 146</t>
  </si>
  <si>
    <t>URL 146</t>
  </si>
  <si>
    <t>Page 147</t>
  </si>
  <si>
    <t>URL 147</t>
  </si>
  <si>
    <t>Page 148</t>
  </si>
  <si>
    <t>URL 148</t>
  </si>
  <si>
    <t>Page 149</t>
  </si>
  <si>
    <t>URL 149</t>
  </si>
  <si>
    <t>Page 150</t>
  </si>
  <si>
    <t>URL 150</t>
  </si>
  <si>
    <t>Page #1</t>
  </si>
  <si>
    <t>Page #2</t>
  </si>
  <si>
    <t>Page #3</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</si>
  <si>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</si>
  <si>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</si>
  <si>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</si>
  <si>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</si>
  <si>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</si>
  <si>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</si>
  <si>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</si>
  <si>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</si>
  <si>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</si>
  <si>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</si>
  <si>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</si>
  <si>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</si>
  <si>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</si>
  <si>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</si>
  <si>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</si>
  <si>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</si>
  <si>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</si>
  <si>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</si>
  <si>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</si>
  <si>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</si>
  <si>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</si>
  <si>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#27</t>
  </si>
  <si>
    <t>Page #28</t>
  </si>
  <si>
    <t>Page #29</t>
  </si>
  <si>
    <t>Page #31</t>
  </si>
  <si>
    <t>Page #32</t>
  </si>
  <si>
    <t>Page #33</t>
  </si>
  <si>
    <t>Page #34</t>
  </si>
  <si>
    <t>Page #35</t>
  </si>
  <si>
    <t>Page #36</t>
  </si>
  <si>
    <t>Page #37</t>
  </si>
  <si>
    <t>Page #38</t>
  </si>
  <si>
    <t>Page #39</t>
  </si>
  <si>
    <t>Page #40</t>
  </si>
  <si>
    <t>Page #41</t>
  </si>
  <si>
    <t>Page #42</t>
  </si>
  <si>
    <t>Page #43</t>
  </si>
  <si>
    <t>Page #44</t>
  </si>
  <si>
    <t>Page #45</t>
  </si>
  <si>
    <t>Page #46</t>
  </si>
  <si>
    <t>Page #47</t>
  </si>
  <si>
    <t>Page #48</t>
  </si>
  <si>
    <t>Page #49</t>
  </si>
  <si>
    <t>Page #50</t>
  </si>
  <si>
    <t>Page #51</t>
  </si>
  <si>
    <t>Page #52</t>
  </si>
  <si>
    <t>Page #53</t>
  </si>
  <si>
    <t>Page #54</t>
  </si>
  <si>
    <t>Page #55</t>
  </si>
  <si>
    <t>Page #56</t>
  </si>
  <si>
    <t>Page #57</t>
  </si>
  <si>
    <t>Page #58</t>
  </si>
  <si>
    <t>Page #59</t>
  </si>
  <si>
    <t>Page #60</t>
  </si>
  <si>
    <t>Page #61</t>
  </si>
  <si>
    <t>Page #62</t>
  </si>
  <si>
    <t>Page #64</t>
  </si>
  <si>
    <t>Page #65</t>
  </si>
  <si>
    <t>Page #67</t>
  </si>
  <si>
    <t>Page #68</t>
  </si>
  <si>
    <t>Page #69</t>
  </si>
  <si>
    <t>Page #70</t>
  </si>
  <si>
    <t>Page #71</t>
  </si>
  <si>
    <t>Page #72</t>
  </si>
  <si>
    <t>Page #73</t>
  </si>
  <si>
    <t>Page #74</t>
  </si>
  <si>
    <t>Page #75</t>
  </si>
  <si>
    <t>Page #76</t>
  </si>
  <si>
    <t>Page #77</t>
  </si>
  <si>
    <t>Page #78</t>
  </si>
  <si>
    <t>Page #79</t>
  </si>
  <si>
    <t>Page #80</t>
  </si>
  <si>
    <t>Page #81</t>
  </si>
  <si>
    <t>Page #82</t>
  </si>
  <si>
    <t>Page #83</t>
  </si>
  <si>
    <t>Page #84</t>
  </si>
  <si>
    <t>Page #85</t>
  </si>
  <si>
    <t>Page #86</t>
  </si>
  <si>
    <t>Page #87</t>
  </si>
  <si>
    <t>Page #88</t>
  </si>
  <si>
    <t>Page #89</t>
  </si>
  <si>
    <t>Page #90</t>
  </si>
  <si>
    <t>Page #91</t>
  </si>
  <si>
    <t>Page #92</t>
  </si>
  <si>
    <t>Page #93</t>
  </si>
  <si>
    <t>Page #94</t>
  </si>
  <si>
    <t>Page #95</t>
  </si>
  <si>
    <t>Page #96</t>
  </si>
  <si>
    <t>Page #97</t>
  </si>
  <si>
    <t>Page #98</t>
  </si>
  <si>
    <t>Page #99</t>
  </si>
  <si>
    <t>Page #100</t>
  </si>
  <si>
    <t>Page #101</t>
  </si>
  <si>
    <t>Page #103</t>
  </si>
  <si>
    <t>Page #104</t>
  </si>
  <si>
    <t>Page #105</t>
  </si>
  <si>
    <t>Page #106</t>
  </si>
  <si>
    <t>Page #107</t>
  </si>
  <si>
    <t>Page #108</t>
  </si>
  <si>
    <t>Page #109</t>
  </si>
  <si>
    <t>Page #110</t>
  </si>
  <si>
    <t>Page #111</t>
  </si>
  <si>
    <t>Page #112</t>
  </si>
  <si>
    <t>Page #113</t>
  </si>
  <si>
    <t>Page #114</t>
  </si>
  <si>
    <t>Page #115</t>
  </si>
  <si>
    <t>Page #116</t>
  </si>
  <si>
    <t>Page #117</t>
  </si>
  <si>
    <t>Page #118</t>
  </si>
  <si>
    <t>Page #119</t>
  </si>
  <si>
    <t>Page #120</t>
  </si>
  <si>
    <t>Page #121</t>
  </si>
  <si>
    <t>Page #122</t>
  </si>
  <si>
    <t>Page #123</t>
  </si>
  <si>
    <t>Page #124</t>
  </si>
  <si>
    <t>Page #125</t>
  </si>
  <si>
    <t>Page #126</t>
  </si>
  <si>
    <t>Page #127</t>
  </si>
  <si>
    <t>Page #128</t>
  </si>
  <si>
    <t>Page #129</t>
  </si>
  <si>
    <t>Page #130</t>
  </si>
  <si>
    <t>Page #131</t>
  </si>
  <si>
    <t>Page #132</t>
  </si>
  <si>
    <t>Page #133</t>
  </si>
  <si>
    <t>Page #134</t>
  </si>
  <si>
    <t>Page #135</t>
  </si>
  <si>
    <t>Page #136</t>
  </si>
  <si>
    <t>Page #137</t>
  </si>
  <si>
    <t>Page #138</t>
  </si>
  <si>
    <t>Page #139</t>
  </si>
  <si>
    <t>Page #140</t>
  </si>
  <si>
    <t>Page #141</t>
  </si>
  <si>
    <t>Page #142</t>
  </si>
  <si>
    <t>Page #143</t>
  </si>
  <si>
    <t>Page #144</t>
  </si>
  <si>
    <t>Page #145</t>
  </si>
  <si>
    <t>Page #146</t>
  </si>
  <si>
    <t>Page #147</t>
  </si>
  <si>
    <t>Page #148</t>
  </si>
  <si>
    <t>Page #149</t>
  </si>
  <si>
    <t>Page #150</t>
  </si>
  <si>
    <t>Page #25</t>
  </si>
  <si>
    <t>Page #26</t>
  </si>
  <si>
    <t>Page #30</t>
  </si>
  <si>
    <t>Page #63</t>
  </si>
  <si>
    <t>Page #66</t>
  </si>
  <si>
    <t>Page #102</t>
  </si>
  <si>
    <t>Primary PDF Reader</t>
  </si>
  <si>
    <r>
      <rPr>
        <b/>
        <sz val="10"/>
        <rFont val="Arial"/>
        <family val="2"/>
      </rPr>
      <t>Statistics worksheet</t>
    </r>
    <r>
      <rPr>
        <sz val="10"/>
        <rFont val="Arial"/>
        <family val="2"/>
      </rPr>
      <t xml:space="preserve">
1. Added 100 more rows to accommodate 150 pages.
2. Changed the formulae in E14 to T163 to the same formulae we used in the last BEIS Registry report. This allows additional rows and colums to be added much more easily.
3. Fixed the formulae for the totals.
4. Added the Document option to the Page or Component listbox.
5. Added "Primary PDF Reader" to the Test Environment column.
</t>
    </r>
    <r>
      <rPr>
        <b/>
        <sz val="10"/>
        <rFont val="Arial"/>
        <family val="2"/>
      </rPr>
      <t>Success Criteria worksheet</t>
    </r>
    <r>
      <rPr>
        <sz val="10"/>
        <rFont val="Arial"/>
        <family val="2"/>
      </rPr>
      <t xml:space="preserve">
6. Added 100 more columns to accommodate 150 pages.
7. Changed the formulae in E3 to EX4 to the same formulae we used in the last BEIS Registry report.
8. Added the page numbers in row 5.
9. Deleted the "View screenshot" links from the columns for pages 51 to 150 to avoid having to add 100 more headings on the Screenshots worksheet. Ideally, all components and pages that require screenshots will be in the first 50 pages. Testers can add more "View screenshot" links if required for a specific project.
</t>
    </r>
    <r>
      <rPr>
        <b/>
        <sz val="10"/>
        <rFont val="Arial"/>
        <family val="2"/>
      </rPr>
      <t xml:space="preserve">Colour Contrast Analysis worksheet
</t>
    </r>
    <r>
      <rPr>
        <sz val="10"/>
        <rFont val="Arial"/>
        <family val="2"/>
      </rPr>
      <t xml:space="preserve">10. Added 100 more columns to accommodate 150 pages.
11. Changed the formulae in Y1 to FR2 to the same formulae we used in the last BEIS Registry report.
12. Added the page numbers in row 3.
</t>
    </r>
    <r>
      <rPr>
        <b/>
        <sz val="10"/>
        <rFont val="Arial"/>
        <family val="2"/>
      </rPr>
      <t xml:space="preserve">Non-text Contrast worksheet
</t>
    </r>
    <r>
      <rPr>
        <sz val="10"/>
        <rFont val="Arial"/>
        <family val="2"/>
      </rPr>
      <t xml:space="preserve">13. Added 100 more columns to accommodate 150 pages.
14. Changed the formulae in Z1 to FS2 to the same formulae we used in the last BEIS Registry report.
15. Added the page numbers in row 3.
</t>
    </r>
    <r>
      <rPr>
        <b/>
        <sz val="10"/>
        <rFont val="Arial"/>
        <family val="2"/>
      </rPr>
      <t>Screenshots worksheet</t>
    </r>
    <r>
      <rPr>
        <sz val="10"/>
        <rFont val="Arial"/>
        <family val="2"/>
      </rPr>
      <t xml:space="preserve">
16. Increased the width of column A to 900 pixels.
17. Added a blank row between each heading and set the height to 60 pixels.</t>
    </r>
  </si>
  <si>
    <r>
      <rPr>
        <b/>
        <sz val="10"/>
        <rFont val="Arial"/>
        <family val="2"/>
      </rPr>
      <t>Statistics worksheet</t>
    </r>
    <r>
      <rPr>
        <sz val="10"/>
        <rFont val="Arial"/>
        <family val="2"/>
      </rPr>
      <t xml:space="preserve">
1. Added fields to record the report reviewer's name and date in addition to the tester's name and date.
</t>
    </r>
    <r>
      <rPr>
        <b/>
        <sz val="10"/>
        <rFont val="Arial"/>
        <family val="2"/>
      </rPr>
      <t>Success Criteria worksheet</t>
    </r>
    <r>
      <rPr>
        <sz val="10"/>
        <rFont val="Arial"/>
        <family val="2"/>
      </rPr>
      <t xml:space="preserve">
2. Fixed the formulae in E3 to EX4. They were wrong by 1 because a row was added to the Statistics worksheet in version 3.6.
</t>
    </r>
    <r>
      <rPr>
        <b/>
        <sz val="10"/>
        <rFont val="Arial"/>
        <family val="2"/>
      </rPr>
      <t xml:space="preserve">Colour Contrast Analysis worksheet
</t>
    </r>
    <r>
      <rPr>
        <sz val="10"/>
        <rFont val="Arial"/>
        <family val="2"/>
      </rPr>
      <t xml:space="preserve">3. Fixed the formulae in Y1 to FR2. They were wrong by 1 because a row was added to the Statistics worksheet in version 3.6.
4. Set all results colums to 69 pixels wide. Some had been erroneously set to 64 pixels.
</t>
    </r>
    <r>
      <rPr>
        <b/>
        <sz val="10"/>
        <rFont val="Arial"/>
        <family val="2"/>
      </rPr>
      <t xml:space="preserve">Non-text Contrast worksheet
</t>
    </r>
    <r>
      <rPr>
        <sz val="10"/>
        <rFont val="Arial"/>
        <family val="2"/>
      </rPr>
      <t>5. Fixed the formulae in Z1 to FS2. They were wrong by 1 because a row was added to the Statistics worksheet in version 3.6.</t>
    </r>
  </si>
  <si>
    <t>Organisation Name</t>
  </si>
  <si>
    <t>Website or Mobile App Name</t>
  </si>
  <si>
    <t>Describe what was in and out of scope, including subdomains and content types. This ought to be specified in the proposal.</t>
  </si>
  <si>
    <t>Accessibility standards applied</t>
  </si>
  <si>
    <t>Conformance status</t>
  </si>
  <si>
    <t>Additional accessibility considerations</t>
  </si>
  <si>
    <t>Provide details of any accessibility features beyond  those specified in the accessibility standard stated above, such as the provision of sign language videos or context-sensitive help for functionality.</t>
  </si>
  <si>
    <t>Date of publication</t>
  </si>
  <si>
    <t>Accessibility limitations</t>
  </si>
  <si>
    <t>Provide a high level list of accessibility limitations from a user's perspective including whether there are any workarounds.
If there are a lot of non-conformances, this can be quite generic. If there are not many, it can be more specific.</t>
  </si>
  <si>
    <t>Compatibility with user environment</t>
  </si>
  <si>
    <t>Describe the environments (combinations of web browsers, assistive technologies, and operating systems) that the content is known or not expected to work with.</t>
  </si>
  <si>
    <t>Technologies used</t>
  </si>
  <si>
    <t>The following technologies are relied upon for conformance. The content would not conform if that technology is turned off or is not supported.</t>
  </si>
  <si>
    <t>PDF</t>
  </si>
  <si>
    <t>Assessment approach</t>
  </si>
  <si>
    <t>Enter data</t>
  </si>
  <si>
    <t>PASS</t>
  </si>
  <si>
    <t>View AA results</t>
  </si>
  <si>
    <t>View results</t>
  </si>
  <si>
    <t>Browser default colours</t>
  </si>
  <si>
    <t>Fully conformant</t>
  </si>
  <si>
    <t>PASS with comments</t>
  </si>
  <si>
    <t>View AAA results</t>
  </si>
  <si>
    <t>Video</t>
  </si>
  <si>
    <t>Disabled state</t>
  </si>
  <si>
    <t>Partially conformant</t>
  </si>
  <si>
    <t>NON CONFORMANT</t>
  </si>
  <si>
    <t>HTML Component</t>
  </si>
  <si>
    <t>Exempt</t>
  </si>
  <si>
    <t>Non-conformant</t>
  </si>
  <si>
    <t>Not assessed</t>
  </si>
  <si>
    <t>Mobile App Screen</t>
  </si>
  <si>
    <t>TO DO</t>
  </si>
  <si>
    <t>Mobile App Overlay</t>
  </si>
  <si>
    <t>Cells highlighted in pink indicate non-conformances.</t>
  </si>
  <si>
    <t>3.10</t>
  </si>
  <si>
    <t>3.10
cont.</t>
  </si>
  <si>
    <r>
      <t xml:space="preserve">
Turn off: </t>
    </r>
    <r>
      <rPr>
        <sz val="10"/>
        <rFont val="Arial"/>
        <family val="2"/>
      </rPr>
      <t>A mechanism is available to turn the shortcut off;</t>
    </r>
    <r>
      <rPr>
        <b/>
        <sz val="10"/>
        <rFont val="Arial"/>
        <family val="2"/>
      </rPr>
      <t xml:space="preserve">
Remap: </t>
    </r>
    <r>
      <rPr>
        <sz val="10"/>
        <rFont val="Arial"/>
        <family val="2"/>
      </rPr>
      <t>A mechanism is available to remap the shortcut to use one or more non-printable keyboard characters (e.g. Ctrl, Alt, etc);</t>
    </r>
    <r>
      <rPr>
        <b/>
        <sz val="10"/>
        <rFont val="Arial"/>
        <family val="2"/>
      </rPr>
      <t xml:space="preserve">
Active only on focus: </t>
    </r>
    <r>
      <rPr>
        <sz val="10"/>
        <rFont val="Arial"/>
        <family val="2"/>
      </rPr>
      <t>The keyboard shortcut for a user interface component is only active when that component has focus.</t>
    </r>
  </si>
  <si>
    <t>If a keyboard shortcut is implemented in content using only letter (including upper- and lower-case letters), punctuation, number, or symbol characters, then at least one of the following is true:</t>
  </si>
  <si>
    <t>For functionality that can be operated using a single pointer, at least one of the following is true:</t>
  </si>
  <si>
    <r>
      <t xml:space="preserve">
No Down-Event: </t>
    </r>
    <r>
      <rPr>
        <sz val="10"/>
        <rFont val="Arial"/>
        <family val="2"/>
      </rPr>
      <t>The down-event of the pointer is not used to execute any part of the function;</t>
    </r>
    <r>
      <rPr>
        <b/>
        <sz val="10"/>
        <rFont val="Arial"/>
        <family val="2"/>
      </rPr>
      <t xml:space="preserve">
Abort or Undo: </t>
    </r>
    <r>
      <rPr>
        <sz val="10"/>
        <rFont val="Arial"/>
        <family val="2"/>
      </rPr>
      <t>Completion of the function is on the up-event, and a mechanism is available to abort the function before completion or to undo the function after completion;</t>
    </r>
    <r>
      <rPr>
        <b/>
        <sz val="10"/>
        <rFont val="Arial"/>
        <family val="2"/>
      </rPr>
      <t xml:space="preserve">
Up Reversal: </t>
    </r>
    <r>
      <rPr>
        <sz val="10"/>
        <rFont val="Arial"/>
        <family val="2"/>
      </rPr>
      <t>The up-event reverses any outcome of the preceding down-event;</t>
    </r>
    <r>
      <rPr>
        <b/>
        <sz val="10"/>
        <rFont val="Arial"/>
        <family val="2"/>
      </rPr>
      <t xml:space="preserve">
Essential: </t>
    </r>
    <r>
      <rPr>
        <sz val="10"/>
        <rFont val="Arial"/>
        <family val="2"/>
      </rPr>
      <t>Completing the function on the down-event is essential.</t>
    </r>
    <r>
      <rPr>
        <b/>
        <sz val="10"/>
        <rFont val="Arial"/>
        <family val="2"/>
      </rPr>
      <t xml:space="preserve">
</t>
    </r>
  </si>
  <si>
    <r>
      <t xml:space="preserve">Supported Interface: </t>
    </r>
    <r>
      <rPr>
        <sz val="10"/>
        <rFont val="Arial"/>
        <family val="2"/>
      </rPr>
      <t>The motion is used to operate functionality through an accessibility supported interface;</t>
    </r>
    <r>
      <rPr>
        <b/>
        <sz val="10"/>
        <rFont val="Arial"/>
        <family val="2"/>
      </rPr>
      <t xml:space="preserve">
Essential: </t>
    </r>
    <r>
      <rPr>
        <sz val="10"/>
        <rFont val="Arial"/>
        <family val="2"/>
      </rPr>
      <t>The motion is essential for the function and doing so would invalidate the activity.</t>
    </r>
    <r>
      <rPr>
        <b/>
        <sz val="10"/>
        <rFont val="Arial"/>
        <family val="2"/>
      </rPr>
      <t xml:space="preserve">
</t>
    </r>
  </si>
  <si>
    <t>Functionality that can be operated by device motion or user motion can also be operated by user interface components and responding to the motion can be disabled to prevent accidental actuation, except when:</t>
  </si>
  <si>
    <t>The purpose of each input field collecting information about the user can be programmatically determined when:</t>
  </si>
  <si>
    <t xml:space="preserve">
The input field serves a purpose identified in the Input Purposes for User Interface Components section; and
The content is implemented using technologies with support for identifying the expected meaning for form input data.</t>
  </si>
  <si>
    <t>If the technologies being used can achieve the visual presentation, text is used to convey information rather than images of text except for the following:</t>
  </si>
  <si>
    <r>
      <t xml:space="preserve">
Customizable: </t>
    </r>
    <r>
      <rPr>
        <sz val="10"/>
        <rFont val="Arial"/>
        <family val="2"/>
      </rPr>
      <t>The image of text can be visually customized to the user's requirements;</t>
    </r>
    <r>
      <rPr>
        <b/>
        <sz val="10"/>
        <rFont val="Arial"/>
        <family val="2"/>
      </rPr>
      <t xml:space="preserve">
Essential: </t>
    </r>
    <r>
      <rPr>
        <sz val="10"/>
        <rFont val="Arial"/>
        <family val="2"/>
      </rPr>
      <t xml:space="preserve">A particular presentation of text is essential to the information being conveyed.
</t>
    </r>
  </si>
  <si>
    <t>Content can be presented without loss of information or functionality, and without requiring scrolling in two dimensions for:</t>
  </si>
  <si>
    <r>
      <t xml:space="preserve">
User Interface Components:</t>
    </r>
    <r>
      <rPr>
        <sz val="10"/>
        <rFont val="Arial"/>
        <family val="2"/>
      </rPr>
      <t xml:space="preserve"> Visual information required to identify user interface components and states, except for inactive components or where the appearance of the component is determined by the user agent and not modified by the author;</t>
    </r>
    <r>
      <rPr>
        <b/>
        <sz val="10"/>
        <rFont val="Arial"/>
        <family val="2"/>
      </rPr>
      <t xml:space="preserve">
Graphical Objects:</t>
    </r>
    <r>
      <rPr>
        <sz val="10"/>
        <rFont val="Arial"/>
        <family val="2"/>
      </rPr>
      <t xml:space="preserve"> Parts of graphics required to understand the content, except when a particular presentation of graphics is essential to the information being conveyed.</t>
    </r>
  </si>
  <si>
    <t>The visual presentation of the following have a contrast ratio of at least 3:1 against adjacent colour(s):</t>
  </si>
  <si>
    <r>
      <t>Line height</t>
    </r>
    <r>
      <rPr>
        <sz val="10"/>
        <rFont val="Arial"/>
        <family val="2"/>
      </rPr>
      <t xml:space="preserve"> (line spacing) to at least 1.5 times the font size;</t>
    </r>
    <r>
      <rPr>
        <b/>
        <sz val="10"/>
        <rFont val="Arial"/>
        <family val="2"/>
      </rPr>
      <t xml:space="preserve">
Spacing</t>
    </r>
    <r>
      <rPr>
        <sz val="10"/>
        <rFont val="Arial"/>
        <family val="2"/>
      </rPr>
      <t xml:space="preserve"> following paragraphs to at least 2 times the font size;</t>
    </r>
    <r>
      <rPr>
        <b/>
        <sz val="10"/>
        <rFont val="Arial"/>
        <family val="2"/>
      </rPr>
      <t xml:space="preserve">
Letter spacing</t>
    </r>
    <r>
      <rPr>
        <sz val="10"/>
        <rFont val="Arial"/>
        <family val="2"/>
      </rPr>
      <t xml:space="preserve"> (tracking) to at least 0.12 times the font size;</t>
    </r>
    <r>
      <rPr>
        <b/>
        <sz val="10"/>
        <rFont val="Arial"/>
        <family val="2"/>
      </rPr>
      <t xml:space="preserve">
Word spacing</t>
    </r>
    <r>
      <rPr>
        <sz val="10"/>
        <rFont val="Arial"/>
        <family val="2"/>
      </rPr>
      <t xml:space="preserve"> to at least 0.16 times the font size.</t>
    </r>
    <r>
      <rPr>
        <b/>
        <sz val="10"/>
        <rFont val="Arial"/>
        <family val="2"/>
      </rPr>
      <t xml:space="preserve">
Exception:</t>
    </r>
    <r>
      <rPr>
        <sz val="10"/>
        <rFont val="Arial"/>
        <family val="2"/>
      </rPr>
      <t xml:space="preserve"> Human languages and scripts that do not make use of one or more of these text style properties in written text can conform using only the properties that exist for that combination of language and script.</t>
    </r>
  </si>
  <si>
    <t>In content implemented using mark-up languages that support the following text style properties, no loss of content or functionality occurs by setting all of the following and by changing no other style property:</t>
  </si>
  <si>
    <t>Where receiving and then removing pointer hover or keyboard focus triggers additional content to become visible and then hidden, the following are true:</t>
  </si>
  <si>
    <r>
      <t xml:space="preserve">
Dismissable: </t>
    </r>
    <r>
      <rPr>
        <sz val="10"/>
        <rFont val="Arial"/>
        <family val="2"/>
      </rPr>
      <t>A mechanism is available to dismiss the additional content without moving pointer hover or keyboard focus, unless the additional content communicates an input error or does not obscure or replace other content;</t>
    </r>
    <r>
      <rPr>
        <b/>
        <sz val="10"/>
        <rFont val="Arial"/>
        <family val="2"/>
      </rPr>
      <t xml:space="preserve">
Hoverable: </t>
    </r>
    <r>
      <rPr>
        <sz val="10"/>
        <rFont val="Arial"/>
        <family val="2"/>
      </rPr>
      <t>If pointer hover can trigger the additional content, then the pointer can be moved over the additional content without the additional content disappearing;</t>
    </r>
    <r>
      <rPr>
        <b/>
        <sz val="10"/>
        <rFont val="Arial"/>
        <family val="2"/>
      </rPr>
      <t xml:space="preserve">
Persistent:</t>
    </r>
    <r>
      <rPr>
        <sz val="10"/>
        <rFont val="Arial"/>
        <family val="2"/>
      </rPr>
      <t xml:space="preserve"> The additional content remains visible until the hover or focus trigger is removed, the user dismisses it, or its information is no longer valid.</t>
    </r>
    <r>
      <rPr>
        <b/>
        <sz val="10"/>
        <rFont val="Arial"/>
        <family val="2"/>
      </rPr>
      <t xml:space="preserve">
Exception:</t>
    </r>
    <r>
      <rPr>
        <sz val="10"/>
        <rFont val="Arial"/>
        <family val="2"/>
      </rPr>
      <t xml:space="preserve"> The visual presentation of the additional content is controlled by the user agent and is not modified by the author.</t>
    </r>
    <r>
      <rPr>
        <b/>
        <sz val="10"/>
        <rFont val="Arial"/>
        <family val="2"/>
      </rPr>
      <t xml:space="preserve">
</t>
    </r>
  </si>
  <si>
    <r>
      <rPr>
        <b/>
        <sz val="10"/>
        <rFont val="Arial"/>
        <family val="2"/>
      </rPr>
      <t xml:space="preserve">
Large Text:</t>
    </r>
    <r>
      <rPr>
        <sz val="10"/>
        <rFont val="Arial"/>
        <family val="2"/>
      </rPr>
      <t xml:space="preserve"> Large-scale text and images of large-scale text have a contrast ratio of at least 4.5:1;
</t>
    </r>
    <r>
      <rPr>
        <b/>
        <sz val="10"/>
        <rFont val="Arial"/>
        <family val="2"/>
      </rPr>
      <t>Incidental:</t>
    </r>
    <r>
      <rPr>
        <sz val="10"/>
        <rFont val="Arial"/>
        <family val="2"/>
      </rPr>
      <t xml:space="preserve"> Text or images of text that are part of an inactive user interface component, that are pure decoration, that are not visible to anyone, or that are part of a picture that contains significant other visual content, have no contrast requirement.
</t>
    </r>
    <r>
      <rPr>
        <b/>
        <sz val="10"/>
        <rFont val="Arial"/>
        <family val="2"/>
      </rPr>
      <t>Logotypes:</t>
    </r>
    <r>
      <rPr>
        <sz val="10"/>
        <rFont val="Arial"/>
        <family val="2"/>
      </rPr>
      <t xml:space="preserve"> Text that is part of a logo or brand name has no contrast requirement.</t>
    </r>
  </si>
  <si>
    <t>The visual presentation of text and images of text has a contrast ratio of at least 7:1, except for the following:</t>
  </si>
  <si>
    <t>For prerecorded audio-only content that (1) contains primarily speech in the foreground, (2) is not an audio CAPTCHA or audio logo, and (3) is not vocalization intended to be primarily musical expression such as singing or rapping, at least one of the following is true:</t>
  </si>
  <si>
    <r>
      <t xml:space="preserve">
a)</t>
    </r>
    <r>
      <rPr>
        <sz val="10"/>
        <rFont val="Arial"/>
        <family val="2"/>
      </rPr>
      <t xml:space="preserve"> Foreground and background colors can be selected by the user.</t>
    </r>
    <r>
      <rPr>
        <b/>
        <sz val="10"/>
        <rFont val="Arial"/>
        <family val="2"/>
      </rPr>
      <t xml:space="preserve">
b)</t>
    </r>
    <r>
      <rPr>
        <sz val="10"/>
        <rFont val="Arial"/>
        <family val="2"/>
      </rPr>
      <t xml:space="preserve"> Width is no more than 80 characters or glyphs (40 if CJK).</t>
    </r>
    <r>
      <rPr>
        <b/>
        <sz val="10"/>
        <rFont val="Arial"/>
        <family val="2"/>
      </rPr>
      <t xml:space="preserve">
c)</t>
    </r>
    <r>
      <rPr>
        <sz val="10"/>
        <rFont val="Arial"/>
        <family val="2"/>
      </rPr>
      <t xml:space="preserve"> Text is not justified (aligned to both the left and the right margins).</t>
    </r>
    <r>
      <rPr>
        <b/>
        <sz val="10"/>
        <rFont val="Arial"/>
        <family val="2"/>
      </rPr>
      <t xml:space="preserve">
d)</t>
    </r>
    <r>
      <rPr>
        <sz val="10"/>
        <rFont val="Arial"/>
        <family val="2"/>
      </rPr>
      <t xml:space="preserve"> Line spacing (leading) is at least space-and-a-half within paragraphs, and paragraph spacing is at least 1.5 times larger than the line spacing.</t>
    </r>
    <r>
      <rPr>
        <b/>
        <sz val="10"/>
        <rFont val="Arial"/>
        <family val="2"/>
      </rPr>
      <t xml:space="preserve">
e)</t>
    </r>
    <r>
      <rPr>
        <sz val="10"/>
        <rFont val="Arial"/>
        <family val="2"/>
      </rPr>
      <t xml:space="preserve"> Text can be resized without assistive technology up to 200 percent in a way that does not require the user to scroll horizontally to read a line of text on a full-screen window.</t>
    </r>
  </si>
  <si>
    <t>For the visual presentation of blocks of text, a mechanism is available to achieve the following:</t>
  </si>
  <si>
    <r>
      <t xml:space="preserve">
No Background:</t>
    </r>
    <r>
      <rPr>
        <sz val="10"/>
        <rFont val="Arial"/>
        <family val="2"/>
      </rPr>
      <t xml:space="preserve"> The audio does not contain background sounds.
</t>
    </r>
    <r>
      <rPr>
        <b/>
        <sz val="10"/>
        <rFont val="Arial"/>
        <family val="2"/>
      </rPr>
      <t>Turn Off:</t>
    </r>
    <r>
      <rPr>
        <sz val="10"/>
        <rFont val="Arial"/>
        <family val="2"/>
      </rPr>
      <t xml:space="preserve"> The background sounds can be turned off.</t>
    </r>
    <r>
      <rPr>
        <b/>
        <sz val="10"/>
        <rFont val="Arial"/>
        <family val="2"/>
      </rPr>
      <t xml:space="preserve">
20 dB: </t>
    </r>
    <r>
      <rPr>
        <sz val="10"/>
        <rFont val="Arial"/>
        <family val="2"/>
      </rPr>
      <t xml:space="preserve">The background sounds are at least 20 decibels lower than the foreground speech content, with the exception of occasional sounds that last for only one or two seconds.
</t>
    </r>
  </si>
  <si>
    <r>
      <t xml:space="preserve">
Equivalent:</t>
    </r>
    <r>
      <rPr>
        <sz val="10"/>
        <rFont val="Arial"/>
        <family val="2"/>
      </rPr>
      <t xml:space="preserve"> The target is available through an equivalent link or control on the same page that is at least 44 by 44 CSS pixels;</t>
    </r>
    <r>
      <rPr>
        <b/>
        <sz val="10"/>
        <rFont val="Arial"/>
        <family val="2"/>
      </rPr>
      <t xml:space="preserve">
Inline:</t>
    </r>
    <r>
      <rPr>
        <sz val="10"/>
        <rFont val="Arial"/>
        <family val="2"/>
      </rPr>
      <t xml:space="preserve"> The target is in a sentence or block of text;</t>
    </r>
    <r>
      <rPr>
        <b/>
        <sz val="10"/>
        <rFont val="Arial"/>
        <family val="2"/>
      </rPr>
      <t xml:space="preserve">
User Agent Control:</t>
    </r>
    <r>
      <rPr>
        <sz val="10"/>
        <rFont val="Arial"/>
        <family val="2"/>
      </rPr>
      <t xml:space="preserve"> The size of the target is determined by the user agent and is not modified by the author;</t>
    </r>
    <r>
      <rPr>
        <b/>
        <sz val="10"/>
        <rFont val="Arial"/>
        <family val="2"/>
      </rPr>
      <t xml:space="preserve">
Essential:</t>
    </r>
    <r>
      <rPr>
        <sz val="10"/>
        <rFont val="Arial"/>
        <family val="2"/>
      </rPr>
      <t xml:space="preserve"> A particular presentation of the target is essential to the information being conveyed.
</t>
    </r>
  </si>
  <si>
    <t>The size of the target for pointer inputs is at least 44 by 44 CSS pixels except when:</t>
  </si>
  <si>
    <r>
      <t xml:space="preserve">
Reversible:</t>
    </r>
    <r>
      <rPr>
        <sz val="10"/>
        <rFont val="Arial"/>
        <family val="2"/>
      </rPr>
      <t xml:space="preserve"> Submissions are reversible.</t>
    </r>
    <r>
      <rPr>
        <b/>
        <sz val="10"/>
        <rFont val="Arial"/>
        <family val="2"/>
      </rPr>
      <t xml:space="preserve">
Checked:</t>
    </r>
    <r>
      <rPr>
        <sz val="10"/>
        <rFont val="Arial"/>
        <family val="2"/>
      </rPr>
      <t xml:space="preserve"> Data entered by the user is checked for input errors and the user is provided an opportunity to correct them.</t>
    </r>
    <r>
      <rPr>
        <b/>
        <sz val="10"/>
        <rFont val="Arial"/>
        <family val="2"/>
      </rPr>
      <t xml:space="preserve">
Confirmed:</t>
    </r>
    <r>
      <rPr>
        <sz val="10"/>
        <rFont val="Arial"/>
        <family val="2"/>
      </rPr>
      <t xml:space="preserve"> A mechanism is available for reviewing, confirming, and correcting information before finalizing the submission.
</t>
    </r>
  </si>
  <si>
    <t>For Web pages that require the user to submit information, at least one of the following is true:</t>
  </si>
  <si>
    <t>Image / Text / Video</t>
  </si>
  <si>
    <r>
      <rPr>
        <b/>
        <sz val="10"/>
        <rFont val="Arial"/>
        <family val="2"/>
      </rPr>
      <t xml:space="preserve">Statistics worksheet
</t>
    </r>
    <r>
      <rPr>
        <sz val="10"/>
        <rFont val="Arial"/>
        <family val="2"/>
      </rPr>
      <t>2.Changed all instances of "COMPLIANT" to "CONFORMANT".
3. Changed the options for the Page or Component comboboxes to HTML Page, HTML Component, Document, Mobile App Screen and Mobile App Overlay. Changed them to use the list on the Comboboxes worksheet instead of a hard coded list.
4. Changed the options for the Scope to use the list on the Comboboxes worksheet instead of a hard coded list.</t>
    </r>
  </si>
  <si>
    <r>
      <rPr>
        <b/>
        <sz val="10"/>
        <rFont val="Arial"/>
        <family val="2"/>
      </rPr>
      <t>Colour Contrast Analysis worksheet</t>
    </r>
    <r>
      <rPr>
        <sz val="10"/>
        <rFont val="Arial"/>
        <family val="2"/>
      </rPr>
      <t xml:space="preserve">
12. Changed the Image / Text / Flash column heading to Image / Text / Video and changed the combobox options in that column.
13. Deleted a few Conditional Formatting rules and reinstated the 3 we actually need.</t>
    </r>
  </si>
  <si>
    <r>
      <rPr>
        <b/>
        <sz val="10"/>
        <rFont val="Arial"/>
        <family val="2"/>
      </rPr>
      <t>Screenshots worksheet</t>
    </r>
    <r>
      <rPr>
        <sz val="10"/>
        <rFont val="Arial"/>
        <family val="2"/>
      </rPr>
      <t xml:space="preserve">
1. Added formulae to automatically populate all 150 headings by pulling through the page numbers and names from the Statistics worksheet. Updated the instructions accordingly.</t>
    </r>
  </si>
  <si>
    <r>
      <rPr>
        <b/>
        <sz val="10"/>
        <rFont val="Arial"/>
        <family val="2"/>
      </rPr>
      <t>Success Criteria worksheet</t>
    </r>
    <r>
      <rPr>
        <sz val="10"/>
        <rFont val="Arial"/>
        <family val="2"/>
      </rPr>
      <t xml:space="preserve">
5. Updated all the URLs in column A to point to the relevant WCAG 2.1 Understanding page.
6. Split the definitions of SC 2.1.4, 2.5.2, 2.5.4, 1.3.5, 1.4.5, 1.4.10, 1.4.11, 1.4.12, 1.4.13, 1.4.6, 1.4.7, 1.4.8. 2.5.5 and 3.3.6 into two cells, so the Pass / Fail status cells are not stupidly tall.
7. Changed all instances of "COMPLIANT" to "CONFORMANT" to match the changes on the Statistics worksheet.
8. Changed the data validation of the results status from a list to an array in the Comboboxes worksheet.
9. Deleted about a million Conditional Formatting rules and reinstated the 7 we actually need.
10. Changed the Freeze Panes setting so the Page # is now visible all the time.</t>
    </r>
  </si>
  <si>
    <r>
      <rPr>
        <b/>
        <sz val="10"/>
        <rFont val="Arial"/>
        <family val="2"/>
      </rPr>
      <t>Non-text Contrast worksheet</t>
    </r>
    <r>
      <rPr>
        <sz val="10"/>
        <rFont val="Arial"/>
        <family val="2"/>
      </rPr>
      <t xml:space="preserve">
14. Added an Exempt column. Set the combobox options in that column to Pass, Fail, N/A and Exempt. Added “Exempt” to the options in the Results column.
15. Fixed the formulae in row 1 that broke when I added the column.
16. Deleted a few hundred Conditional Formatting rules and reinstated the 3 we actually need. Set Exempt to tan.
17. Added some examples to show how to report exempt colour combinations.</t>
    </r>
  </si>
  <si>
    <r>
      <rPr>
        <b/>
        <sz val="10"/>
        <rFont val="Arial"/>
        <family val="2"/>
      </rPr>
      <t xml:space="preserve">Conformance Statement worksheet
</t>
    </r>
    <r>
      <rPr>
        <sz val="10"/>
        <rFont val="Arial"/>
        <family val="2"/>
      </rPr>
      <t>11. Added this worksheet. Where possible, the data is automatically pulled through from the Statistics worksheet to minimise the amount of effort required. This sheet contains the only new VBA, which is being used to protect cells you are not supposed to edit.</t>
    </r>
  </si>
  <si>
    <t>3.11</t>
  </si>
  <si>
    <t>3.11
cont.</t>
  </si>
  <si>
    <t>Redundant</t>
  </si>
  <si>
    <t>Page #1
Initially tested on</t>
  </si>
  <si>
    <t>Page #2
Initially tested on</t>
  </si>
  <si>
    <t>Page #3
Initially tested on</t>
  </si>
  <si>
    <t>Page #4
Initially tested on</t>
  </si>
  <si>
    <t>Page #5
Initially tested on</t>
  </si>
  <si>
    <t>Page #6
Initially tested on</t>
  </si>
  <si>
    <t>Page #7
Initially tested on</t>
  </si>
  <si>
    <t>Page #8
Initially tested on</t>
  </si>
  <si>
    <t>Page #9
Initially tested on</t>
  </si>
  <si>
    <t>Page #10
Initially tested on</t>
  </si>
  <si>
    <t>Page #11
Initially tested on</t>
  </si>
  <si>
    <t>Page #12
Initially tested on</t>
  </si>
  <si>
    <t>Page #13
Initially tested on</t>
  </si>
  <si>
    <t>Page #14
Initially tested on</t>
  </si>
  <si>
    <t>Page #15
Initially tested on</t>
  </si>
  <si>
    <t>Page #16
Initially tested on</t>
  </si>
  <si>
    <t>Page #17
Initially tested on</t>
  </si>
  <si>
    <t>Page #18
Initially tested on</t>
  </si>
  <si>
    <t>Page #19
Initially tested on</t>
  </si>
  <si>
    <t>Page #20
Initially tested on</t>
  </si>
  <si>
    <t>Page #21
Initially tested on</t>
  </si>
  <si>
    <t>Page #22
Initially tested on</t>
  </si>
  <si>
    <t>Page #23
Initially tested on</t>
  </si>
  <si>
    <t>Page #24
Initially tested on</t>
  </si>
  <si>
    <t>Page #25
Initially tested on</t>
  </si>
  <si>
    <t>Page #26
Initially tested on</t>
  </si>
  <si>
    <t>Page #27
Initially tested on</t>
  </si>
  <si>
    <t>Page #28
Initially tested on</t>
  </si>
  <si>
    <t>Page #29
Initially tested on</t>
  </si>
  <si>
    <t>Page #30
Initially tested on</t>
  </si>
  <si>
    <t>Page #31
Initially tested on</t>
  </si>
  <si>
    <t>Page #32
Initially tested on</t>
  </si>
  <si>
    <t>Page #33
Initially tested on</t>
  </si>
  <si>
    <t>Page #34
Initially tested on</t>
  </si>
  <si>
    <t>Page #35
Initially tested on</t>
  </si>
  <si>
    <t>Page #36
Initially tested on</t>
  </si>
  <si>
    <t>Page #37
Initially tested on</t>
  </si>
  <si>
    <t>Page #38
Initially tested on</t>
  </si>
  <si>
    <t>Page #39
Initially tested on</t>
  </si>
  <si>
    <t>Page #40
Initially tested on</t>
  </si>
  <si>
    <t>Page #41
Initially tested on</t>
  </si>
  <si>
    <t>Page #42
Initially tested on</t>
  </si>
  <si>
    <t>Page #43
Initially tested on</t>
  </si>
  <si>
    <t>Page #44
Initially tested on</t>
  </si>
  <si>
    <t>Page #45
Initially tested on</t>
  </si>
  <si>
    <t>Page #46
Initially tested on</t>
  </si>
  <si>
    <t>Page #47
Initially tested on</t>
  </si>
  <si>
    <t>Page #48
Initially tested on</t>
  </si>
  <si>
    <t>Page #49
Initially tested on</t>
  </si>
  <si>
    <t>Page #50
Initially tested on</t>
  </si>
  <si>
    <t>Page #51
Initially tested on</t>
  </si>
  <si>
    <t>Page #52
Initially tested on</t>
  </si>
  <si>
    <t>Page #53
Initially tested on</t>
  </si>
  <si>
    <t>Page #54
Initially tested on</t>
  </si>
  <si>
    <t>Page #55
Initially tested on</t>
  </si>
  <si>
    <t>Page #56
Initially tested on</t>
  </si>
  <si>
    <t>Page #57
Initially tested on</t>
  </si>
  <si>
    <t>Page #58
Initially tested on</t>
  </si>
  <si>
    <t>Page #59
Initially tested on</t>
  </si>
  <si>
    <t>Page #60
Initially tested on</t>
  </si>
  <si>
    <t>Page #61
Initially tested on</t>
  </si>
  <si>
    <t>Page #62
Initially tested on</t>
  </si>
  <si>
    <t>Page #63
Initially tested on</t>
  </si>
  <si>
    <t>Page #64
Initially tested on</t>
  </si>
  <si>
    <t>Page #65
Initially tested on</t>
  </si>
  <si>
    <t>Page #66
Initially tested on</t>
  </si>
  <si>
    <t>Page #67
Initially tested on</t>
  </si>
  <si>
    <t>Page #68
Initially tested on</t>
  </si>
  <si>
    <t>Page #69
Initially tested on</t>
  </si>
  <si>
    <t>Page #70
Initially tested on</t>
  </si>
  <si>
    <t>Page #71
Initially tested on</t>
  </si>
  <si>
    <t>Page #72
Initially tested on</t>
  </si>
  <si>
    <t>Page #73
Initially tested on</t>
  </si>
  <si>
    <t>Page #74
Initially tested on</t>
  </si>
  <si>
    <t>Page #75
Initially tested on</t>
  </si>
  <si>
    <t>Page #76
Initially tested on</t>
  </si>
  <si>
    <t>Page #77
Initially tested on</t>
  </si>
  <si>
    <t>Page #78
Initially tested on</t>
  </si>
  <si>
    <t>Page #79
Initially tested on</t>
  </si>
  <si>
    <t>Page #80
Initially tested on</t>
  </si>
  <si>
    <t>Page #81
Initially tested on</t>
  </si>
  <si>
    <t>Page #82
Initially tested on</t>
  </si>
  <si>
    <t>Page #83
Initially tested on</t>
  </si>
  <si>
    <t>Page #84
Initially tested on</t>
  </si>
  <si>
    <t>Page #85
Initially tested on</t>
  </si>
  <si>
    <t>Page #86
Initially tested on</t>
  </si>
  <si>
    <t>Page #87
Initially tested on</t>
  </si>
  <si>
    <t>Page #88
Initially tested on</t>
  </si>
  <si>
    <t>Page #89
Initially tested on</t>
  </si>
  <si>
    <t>Page #90
Initially tested on</t>
  </si>
  <si>
    <t>Page #91
Initially tested on</t>
  </si>
  <si>
    <t>Page #92
Initially tested on</t>
  </si>
  <si>
    <t>Page #93
Initially tested on</t>
  </si>
  <si>
    <t>Page #94
Initially tested on</t>
  </si>
  <si>
    <t>Page #95
Initially tested on</t>
  </si>
  <si>
    <t>Page #96
Initially tested on</t>
  </si>
  <si>
    <t>Page #97
Initially tested on</t>
  </si>
  <si>
    <t>Page #98
Initially tested on</t>
  </si>
  <si>
    <t>Page #99
Initially tested on</t>
  </si>
  <si>
    <t>Page #100
Initially tested on</t>
  </si>
  <si>
    <t>Page #101
Initially tested on</t>
  </si>
  <si>
    <t>Page #102
Initially tested on</t>
  </si>
  <si>
    <t>Page #103
Initially tested on</t>
  </si>
  <si>
    <t>Page #104
Initially tested on</t>
  </si>
  <si>
    <t>Page #105
Initially tested on</t>
  </si>
  <si>
    <t>Page #106
Initially tested on</t>
  </si>
  <si>
    <t>Page #107
Initially tested on</t>
  </si>
  <si>
    <t>Page #108
Initially tested on</t>
  </si>
  <si>
    <t>Page #109
Initially tested on</t>
  </si>
  <si>
    <t>Page #110
Initially tested on</t>
  </si>
  <si>
    <t>Page #111
Initially tested on</t>
  </si>
  <si>
    <t>Page #112
Initially tested on</t>
  </si>
  <si>
    <t>Page #113
Initially tested on</t>
  </si>
  <si>
    <t>Page #114
Initially tested on</t>
  </si>
  <si>
    <t>Page #115
Initially tested on</t>
  </si>
  <si>
    <t>Page #116
Initially tested on</t>
  </si>
  <si>
    <t>Page #117
Initially tested on</t>
  </si>
  <si>
    <t>Page #118
Initially tested on</t>
  </si>
  <si>
    <t>Page #119
Initially tested on</t>
  </si>
  <si>
    <t>Page #120
Initially tested on</t>
  </si>
  <si>
    <t>Page #121
Initially tested on</t>
  </si>
  <si>
    <t>Page #122
Initially tested on</t>
  </si>
  <si>
    <t>Page #123
Initially tested on</t>
  </si>
  <si>
    <t>Page #124
Initially tested on</t>
  </si>
  <si>
    <t>Page #125
Initially tested on</t>
  </si>
  <si>
    <t>Page #126
Initially tested on</t>
  </si>
  <si>
    <t>Page #127
Initially tested on</t>
  </si>
  <si>
    <t>Page #128
Initially tested on</t>
  </si>
  <si>
    <t>Page #129
Initially tested on</t>
  </si>
  <si>
    <t>Page #130
Initially tested on</t>
  </si>
  <si>
    <t>Page #131
Initially tested on</t>
  </si>
  <si>
    <t>Page #132
Initially tested on</t>
  </si>
  <si>
    <t>Page #133
Initially tested on</t>
  </si>
  <si>
    <t>Page #134
Initially tested on</t>
  </si>
  <si>
    <t>Page #135
Initially tested on</t>
  </si>
  <si>
    <t>Page #136
Initially tested on</t>
  </si>
  <si>
    <t>Page #137
Initially tested on</t>
  </si>
  <si>
    <t>Page #138
Initially tested on</t>
  </si>
  <si>
    <t>Page #139
Initially tested on</t>
  </si>
  <si>
    <t>Page #140
Initially tested on</t>
  </si>
  <si>
    <t>Page #141
Initially tested on</t>
  </si>
  <si>
    <t>Page #142
Initially tested on</t>
  </si>
  <si>
    <t>Page #143
Initially tested on</t>
  </si>
  <si>
    <t>Page #144
Initially tested on</t>
  </si>
  <si>
    <t>Page #145
Initially tested on</t>
  </si>
  <si>
    <t>Page #146
Initially tested on</t>
  </si>
  <si>
    <t>Page #147
Initially tested on</t>
  </si>
  <si>
    <t>Page #148
Initially tested on</t>
  </si>
  <si>
    <t>Page #149
Initially tested on</t>
  </si>
  <si>
    <t>Page #150
Initially tested on</t>
  </si>
  <si>
    <t xml:space="preserve">
This is tested using the Nu Html Checker at https://validator.w3.org/nu/. The results are then filtered using the bookmarklet at https://github.com/stevefaulkner/wcagparsing/</t>
  </si>
  <si>
    <t>Comments:</t>
  </si>
  <si>
    <t>Text 
Colour</t>
  </si>
  <si>
    <t>Back.
Colour</t>
  </si>
  <si>
    <t>Disabled</t>
  </si>
  <si>
    <t>Incidental</t>
  </si>
  <si>
    <t>End of content</t>
  </si>
  <si>
    <t>End of content.</t>
  </si>
  <si>
    <t xml:space="preserve">This worksheet contains a single column of text. It explains the content of the other worksheets in this document and how they relate to each other.
On each worksheet, a cell in column A contains the phrase "End of content" to indicate that there are no more rows of content. A cell in row 1 contains the phrase "End of content" to indicate that there are no more columns of content.
</t>
  </si>
  <si>
    <r>
      <rPr>
        <b/>
        <sz val="10"/>
        <rFont val="Arial"/>
        <family val="2"/>
      </rPr>
      <t>Introduction worksheet</t>
    </r>
    <r>
      <rPr>
        <sz val="10"/>
        <rFont val="Arial"/>
        <family val="2"/>
      </rPr>
      <t xml:space="preserve">
1. Added this worksheet, mainly for the benefit of screen reader users.</t>
    </r>
  </si>
  <si>
    <r>
      <rPr>
        <b/>
        <sz val="14"/>
        <rFont val="Calibri"/>
        <family val="2"/>
      </rPr>
      <t>The Statistics worksheet</t>
    </r>
    <r>
      <rPr>
        <sz val="14"/>
        <rFont val="Calibri"/>
        <family val="2"/>
      </rPr>
      <t xml:space="preserve">
Rows 2 to 11 contain the meta information for the project, such as the project name, report version number, the tester's name, report date, details of the test environment and the scope of testing (WCAG level A, AA or AAA). This information is in columns A to S.
Rows 13 and below contain details of what was tested and the number of WCAG non-conformances.
Columns B, C and D contain a list of the names and URLs of the components, pages, documents and mobile app screens that were tested.
Columns E to T contain the numbers of passes and non-conformances for each component, page, document and mobile app screen. Separate figures are shown for level A, AA, AAA and the total.
</t>
    </r>
  </si>
  <si>
    <r>
      <rPr>
        <b/>
        <sz val="14"/>
        <rFont val="Calibri"/>
        <family val="2"/>
      </rPr>
      <t>The Conformance Statement worksheet</t>
    </r>
    <r>
      <rPr>
        <sz val="14"/>
        <rFont val="Calibri"/>
        <family val="2"/>
      </rPr>
      <t xml:space="preserve">
If the document contains a Conformance Statement worksheet, it will contain a single column of text. It includes the scope of the statement, the level of conformance, any accessibility limitations and a list of the technologies that are relied on for conformance.
</t>
    </r>
  </si>
  <si>
    <r>
      <rPr>
        <b/>
        <sz val="14"/>
        <rFont val="Calibri"/>
        <family val="2"/>
      </rPr>
      <t>The Success Criteria worksheet</t>
    </r>
    <r>
      <rPr>
        <sz val="14"/>
        <rFont val="Calibri"/>
        <family val="2"/>
      </rPr>
      <t xml:space="preserve">
This contains the test results, which are highly granular, showing the results for each WCAG success criterion for each page.
Columns A to D contain a list of all the WCAG success criteria that were tested. For each success criterion, column A contains a link to the corresponding page on the W3C website.
Columns E to EX contain the test results for each component, page, document or mobile app screen.
Rows 1 and 2 contain the page number and the date it was first tested.
Row 3 contains the page names.
Row 4 contains the URLs.
Row 5 contains the number of non-conformances at WCAG level A, AA and AAA.
Row 6 contains a link to the corresponding screenshot on the Screenshots worksheet. Not every column will contain this link.
Rows 8 and below contain the test results. Each WCAG success criterion occupies two rows. The first row contains the status, such as Pass, Non-conformant or Not Applicable. The second row contains an explanation and recommendations. Two success criteria, for Colour Contrast and Non-text Contrast, have a third row to accommodate the tester's comments in addition to the automatically generated content on the two previous rows.
</t>
    </r>
  </si>
  <si>
    <r>
      <rPr>
        <b/>
        <sz val="14"/>
        <rFont val="Calibri"/>
        <family val="2"/>
      </rPr>
      <t>The Colour Contrast Analysis worksheet</t>
    </r>
    <r>
      <rPr>
        <sz val="14"/>
        <rFont val="Calibri"/>
        <family val="2"/>
      </rPr>
      <t xml:space="preserve">
This contains a record of every combination of text colour and background colour that is used on each page. Each combination is on a separate row from row 5 downwards.
The results on this worksheet automatically populate the relevant cells in the Success Criteria worksheet.
Column A contains a description of what the text is used for, such as headings, body text, links etc.
Column B contains a small screenshot of an example of that combination of text colour and background colour.
Column C contains the text colour in Hex format.
Column D contains the background colour in Hex format.
Column E specifies whether the text is large or small, as defined by WCAG.
Columns F to U are intentionally hidden because they contain calculations.
Column V contains the calculated colour contrast ratio.
Column W contains the exemption status.
Column X contains the Pass / Fail result.
Column Y specifies whether the text is in an image or a video or if it is actual text.
Columns Z to FS show which combinations of text and background colours occur on which pages.
In columns Z to FS, row 1 contains the page name, row 2 contains the URL, row 3 contains the page number and row 4 contains the number of combinations that are non-conformant on that page.
</t>
    </r>
  </si>
  <si>
    <r>
      <rPr>
        <b/>
        <sz val="14"/>
        <rFont val="Calibri"/>
        <family val="2"/>
      </rPr>
      <t>The Non-text Contrast worksheet</t>
    </r>
    <r>
      <rPr>
        <sz val="14"/>
        <rFont val="Calibri"/>
        <family val="2"/>
      </rPr>
      <t xml:space="preserve">
This contains a record of the adjacent colours of every non-text item on each page. Each combination is on a separate row from row 5 downwards.
The results on this worksheet automatically populate the relevant cells in the Success Criteria worksheet.
Column A contains a description of the item, such as an icon, form control or focus indicator.
Column B specifies which colours are being compared.
Column C contains a small screenshot of an example of the non-text item.
Column D contains a graphical representation of our recommendation if there is not sufficient colour contrast.
Column E contains our written recommendation if there is not sufficient colour contrast.
Columns F and G contain the two adjacent colours in Hex format.
Columns H to W are intentionally hidden because they contain calculations.
Column X contains the calculated colour contrast ratio.
Column Y contains the exemption status.
Column Z contains the Pass / Fail result.
Columns Z to FS show which combinations of text and background colours occur on which pages.
In columns AA to FT, row 1 contains the page name, row 2 contains the URL, row 3 contains the page number and row 4 contains the number of combinations that are non-conformant on that page.
</t>
    </r>
  </si>
  <si>
    <r>
      <rPr>
        <b/>
        <sz val="10"/>
        <rFont val="Arial"/>
        <family val="2"/>
      </rPr>
      <t>Screenshots worksheet</t>
    </r>
    <r>
      <rPr>
        <sz val="10"/>
        <rFont val="Arial"/>
        <family val="2"/>
      </rPr>
      <t xml:space="preserve">
2. Deleted the first two empty rows.
3. Added two rows for each screenshot, making a total of three. This will allow the page to scroll more smoothly when it contains large images.
4. Added a border around the three cells for each screenshot.
5. Set the background colour of the whole worksheet to white, so the grid cells are not visible.
6. Increased the height of the cells containing headings to 45px and bottom-aligned the text.</t>
    </r>
  </si>
  <si>
    <r>
      <rPr>
        <b/>
        <sz val="10"/>
        <rFont val="Arial"/>
        <family val="2"/>
      </rPr>
      <t xml:space="preserve">Statistics worksheet
</t>
    </r>
    <r>
      <rPr>
        <sz val="10"/>
        <rFont val="Arial"/>
        <family val="2"/>
      </rPr>
      <t>7. Updated the formulae in columns I to T to take account of the two extra rows added to the Success Criteria worksheet.</t>
    </r>
  </si>
  <si>
    <r>
      <rPr>
        <b/>
        <sz val="10"/>
        <rFont val="Arial"/>
        <family val="2"/>
      </rPr>
      <t xml:space="preserve">Conformance Statement worksheet
</t>
    </r>
    <r>
      <rPr>
        <sz val="10"/>
        <rFont val="Arial"/>
        <family val="2"/>
      </rPr>
      <t>8.Hid this worksheet because we almost never use it. It can be unhidden if we need it for a project.</t>
    </r>
  </si>
  <si>
    <r>
      <rPr>
        <b/>
        <sz val="10"/>
        <rFont val="Arial"/>
        <family val="2"/>
      </rPr>
      <t>Success Criteria worksheet</t>
    </r>
    <r>
      <rPr>
        <sz val="10"/>
        <rFont val="Arial"/>
        <family val="2"/>
      </rPr>
      <t xml:space="preserve">
9. Moved the Page # to row 1.
10. Moved the total number of non-conformances to row 5, so it is always visible.
11. Added the following to SC 4.1.1: "This is tested using the Nu Html Checker at https://validator.w3.org/nu/. The results are then filtered using the bookmarklet at https://github.com/stevefaulkner/wcagparsing/".
12. Added extra rows for Colour Contrast and Non-text Contrast so we can add comments in addition to the automatically generated text.
</t>
    </r>
  </si>
  <si>
    <r>
      <rPr>
        <b/>
        <sz val="10"/>
        <rFont val="Arial"/>
        <family val="2"/>
      </rPr>
      <t>Colour Contrast Analysis worksheet</t>
    </r>
    <r>
      <rPr>
        <sz val="10"/>
        <rFont val="Arial"/>
        <family val="2"/>
      </rPr>
      <t xml:space="preserve">
13. Changed the title to "Colour Contrast Analysis for combinations of text and background colours".
14. Changed the "large or small" text options from Yes and No to Large and Small.
15. Reduced the width of the Foreground Colour and Background Colour columns to 70px and changed their headings to "Text Colour" and "Back. Colour" to make room for an extra "Exempt" column.
16. Added an Exempt column with options of No, Disabled, Incidental and Redundant..
17. Updated the formula in the Results column to take account of the Exempt status.
18. Added Exempt to the options for the results in columns Z to FS.
19. Added conditional formatting so cells containing "Exempt" have a tan background.
20. Removed the level AA / AAA combobox because it is not supported by Macs. Added "(level AA)" to the page title.</t>
    </r>
  </si>
  <si>
    <r>
      <rPr>
        <b/>
        <sz val="10"/>
        <rFont val="Arial"/>
        <family val="2"/>
      </rPr>
      <t>Non-text Contrast worksheet</t>
    </r>
    <r>
      <rPr>
        <sz val="10"/>
        <rFont val="Arial"/>
        <family val="2"/>
      </rPr>
      <t xml:space="preserve">
21. Added "Redundant" as an option in the Exempt column.</t>
    </r>
  </si>
  <si>
    <r>
      <rPr>
        <b/>
        <sz val="10"/>
        <rFont val="Arial"/>
        <family val="2"/>
      </rPr>
      <t>Success Criteria, Colour Contrast Analysis and Non-text Contrast worksheets</t>
    </r>
    <r>
      <rPr>
        <sz val="10"/>
        <rFont val="Arial"/>
        <family val="2"/>
      </rPr>
      <t xml:space="preserve">
22. Fixed the cells containing the page names and URLs because they displayed errors in Macs. The fix was to open the file on a Mac, then for each row, select the range of cells, press Ctrl+U, then Apple+Enter. This removes the curly brace symbols from the start and end of each cell. These brackets are how Excel recognises an array formula, but it is not clear why they were not displayed in Windows.</t>
    </r>
  </si>
  <si>
    <r>
      <rPr>
        <b/>
        <sz val="10"/>
        <rFont val="Arial"/>
        <family val="2"/>
      </rPr>
      <t>All worksheets</t>
    </r>
    <r>
      <rPr>
        <sz val="10"/>
        <rFont val="Arial"/>
        <family val="2"/>
      </rPr>
      <t xml:space="preserve">
Added cells containing "End of content" in column A and row 1 to indicate that there is no more content below or to the right.</t>
    </r>
  </si>
  <si>
    <t>For each time limit that is set by the content, at least one of the following is true:</t>
  </si>
  <si>
    <t>3.12</t>
  </si>
  <si>
    <t>3.12
cont.</t>
  </si>
  <si>
    <r>
      <rPr>
        <b/>
        <sz val="10"/>
        <rFont val="Arial"/>
        <family val="2"/>
      </rPr>
      <t xml:space="preserve">Conformance Statement worksheet
</t>
    </r>
    <r>
      <rPr>
        <sz val="10"/>
        <rFont val="Arial"/>
        <family val="2"/>
      </rPr>
      <t>1. Moved the content from column C to column A to improve accessibility. Set the cell indent to match the previous appearance. Amended the VBA so it prevents the cells in column A from being edited.</t>
    </r>
  </si>
  <si>
    <r>
      <rPr>
        <b/>
        <sz val="10"/>
        <rFont val="Arial"/>
        <family val="2"/>
      </rPr>
      <t>Success Criteria worksheet</t>
    </r>
    <r>
      <rPr>
        <sz val="10"/>
        <rFont val="Arial"/>
        <family val="2"/>
      </rPr>
      <t xml:space="preserve">
2. Changed the description for SC 2.2.1 because the previous description was for 2.2.
3. Deleted all the Conditional Formatting rules.
4. Added VBA to ThisWorkbook to run when the document is opened. It deletes all existing conditional formatting rules on this worksheet and adds the correct ones. This fixes the fragmentation of the rules that happens for a variety of reasons. </t>
    </r>
  </si>
  <si>
    <r>
      <rPr>
        <b/>
        <sz val="10"/>
        <rFont val="Arial"/>
        <family val="2"/>
      </rPr>
      <t>Colour Contrast Analysis worksheet</t>
    </r>
    <r>
      <rPr>
        <sz val="10"/>
        <rFont val="Arial"/>
        <family val="2"/>
      </rPr>
      <t xml:space="preserve">
5. Deleted all the Conditional Formatting rules.
6. Added VBA to ThisWorkbook to run when the document is opened. It deletes all existing conditional formatting rules on this worksheet and adds the correct ones.</t>
    </r>
  </si>
  <si>
    <r>
      <rPr>
        <b/>
        <sz val="10"/>
        <rFont val="Arial"/>
        <family val="2"/>
      </rPr>
      <t>Non-text Contrast worksheet</t>
    </r>
    <r>
      <rPr>
        <sz val="10"/>
        <rFont val="Arial"/>
        <family val="2"/>
      </rPr>
      <t xml:space="preserve">
7. Deleted all the Conditional Formatting rules.
8. Added VBA to ThisWorkbook to run when the document is opened. It deletes all existing conditional formatting rules on this worksheet and adds the correct ones.</t>
    </r>
  </si>
  <si>
    <t>3.13</t>
  </si>
  <si>
    <t>3.13
cont.</t>
  </si>
  <si>
    <t>Video File</t>
  </si>
  <si>
    <r>
      <rPr>
        <sz val="16"/>
        <rFont val="Arial"/>
        <family val="2"/>
      </rPr>
      <t>Hide these columns before delivery to the client</t>
    </r>
    <r>
      <rPr>
        <sz val="12"/>
        <rFont val="Arial"/>
        <family val="2"/>
      </rPr>
      <t xml:space="preserve">
Many cells are protected and cannot be edited. Unprotect the worksheet to delete columns or rows.
</t>
    </r>
    <r>
      <rPr>
        <b/>
        <sz val="12"/>
        <rFont val="Arial"/>
        <family val="2"/>
      </rPr>
      <t xml:space="preserve">Do not add columns or rows.
</t>
    </r>
    <r>
      <rPr>
        <sz val="12"/>
        <rFont val="Arial"/>
        <family val="2"/>
      </rPr>
      <t xml:space="preserve">
See Steve Green if amendments are necessary.</t>
    </r>
  </si>
  <si>
    <t>Tidy Document</t>
  </si>
  <si>
    <r>
      <rPr>
        <b/>
        <sz val="14"/>
        <rFont val="Calibri"/>
        <family val="2"/>
      </rPr>
      <t>The Screenshots worksheet</t>
    </r>
    <r>
      <rPr>
        <sz val="14"/>
        <rFont val="Calibri"/>
        <family val="2"/>
      </rPr>
      <t xml:space="preserve">
Each column contains screenshots of the components and pages that were tested. The columns are in the same order as the Success Criteria worksheet.
</t>
    </r>
  </si>
  <si>
    <r>
      <rPr>
        <b/>
        <sz val="10"/>
        <rFont val="Arial"/>
        <family val="2"/>
      </rPr>
      <t>Introduction</t>
    </r>
    <r>
      <rPr>
        <sz val="10"/>
        <rFont val="Arial"/>
        <family val="2"/>
      </rPr>
      <t xml:space="preserve">
1. Updated the description of the Screenshots worksheet to reflect the change described below.</t>
    </r>
  </si>
  <si>
    <t>Testing Last Conducted By</t>
  </si>
  <si>
    <t>Testing Last Conducted On</t>
  </si>
  <si>
    <t>Report Last Reviewed By</t>
  </si>
  <si>
    <t>Report Last Reviewed On</t>
  </si>
  <si>
    <r>
      <rPr>
        <b/>
        <sz val="10"/>
        <rFont val="Arial"/>
        <family val="2"/>
      </rPr>
      <t>Screenshots</t>
    </r>
    <r>
      <rPr>
        <sz val="10"/>
        <rFont val="Arial"/>
        <family val="2"/>
      </rPr>
      <t xml:space="preserve">
2. Changed the layout so the screenshots are laid out horizontally instead of vertically. This allows us to insert full-page screenshots without causing excessive scrolling. The focus now moves to the first row when the "View screenshot" link is clicked in the Success Criteria worksheet, which means that the screenshot will always be in view now (it wasn't always before).
3. Added a textbox containing instructions.</t>
    </r>
  </si>
  <si>
    <r>
      <rPr>
        <b/>
        <sz val="10"/>
        <rFont val="Arial"/>
        <family val="2"/>
      </rPr>
      <t>Statistics</t>
    </r>
    <r>
      <rPr>
        <sz val="10"/>
        <rFont val="Arial"/>
        <family val="2"/>
      </rPr>
      <t xml:space="preserve">
4. Changed the vertical alignment of rows 2 to 11 to be Top instead of Bottom.</t>
    </r>
    <r>
      <rPr>
        <sz val="10"/>
        <rFont val="Arial"/>
        <family val="2"/>
      </rPr>
      <t xml:space="preserve">
5. Added a Tidy Document button in cells V1 and W1. This hides columns V to AA, then scrolls all sheets to the top left, sets zoom to 100% and puts focus in A1. Then it displays the Statistics worksheet.
6. Deleted the colons in column A and capitalised all the row headings in rows 7 to 10.</t>
    </r>
  </si>
  <si>
    <r>
      <rPr>
        <b/>
        <sz val="10"/>
        <rFont val="Arial"/>
        <family val="2"/>
      </rPr>
      <t>Success Criteria</t>
    </r>
    <r>
      <rPr>
        <sz val="10"/>
        <rFont val="Arial"/>
        <family val="2"/>
      </rPr>
      <t xml:space="preserve">
7. Added VBA to automatically hide the level AAA success criteria when the Scope is not set to AAA on the Statistics worksheet.
8. Redesigned the "View screenshot" links to point to the new destinations in the Screenshots worksheet.</t>
    </r>
  </si>
  <si>
    <r>
      <rPr>
        <b/>
        <sz val="10"/>
        <rFont val="Arial"/>
        <family val="2"/>
      </rPr>
      <t>Comboboxes</t>
    </r>
    <r>
      <rPr>
        <sz val="10"/>
        <rFont val="Arial"/>
        <family val="2"/>
      </rPr>
      <t xml:space="preserve">
9. Added "Video File" to the list of options that appear in the "Page or Component" column of the Statistics worksheet.</t>
    </r>
  </si>
  <si>
    <t>URL or Mobile App Version Number</t>
  </si>
  <si>
    <t>Notes</t>
  </si>
  <si>
    <t>No keyboard shortcuts have been implemented in content using only a single letter, punctuation, number, or symbol character.</t>
  </si>
  <si>
    <t>There is no moving, blinking, scrolling or auto updating information.</t>
  </si>
  <si>
    <t>The page does not contain anything that flashes more than 3 times in any one second.</t>
  </si>
  <si>
    <t>There is no functionality that uses multipoint or path-based gestures for operation.</t>
  </si>
  <si>
    <t>There are no focusable components.</t>
  </si>
  <si>
    <t>There is no provision for user input.</t>
  </si>
  <si>
    <t>There is no synchronised media.</t>
  </si>
  <si>
    <t>There is no time-based media or synchronized media.</t>
  </si>
  <si>
    <t>There are no images of text.</t>
  </si>
  <si>
    <t>No content becomes visible or hidden upon receiving or removing hover or focus.</t>
  </si>
  <si>
    <t>The human language does not change.</t>
  </si>
  <si>
    <t>There are no status messages.</t>
  </si>
  <si>
    <t>No legal commitments or financial transactions for the user occur, user-controllable data is not modified or deleted in data storage systems, and no user test responses are submitted.</t>
  </si>
  <si>
    <t>Select:
There is no provision for user input.
No input errors can occur.</t>
  </si>
  <si>
    <t>3.14</t>
  </si>
  <si>
    <t>3.14
cont.</t>
  </si>
  <si>
    <r>
      <rPr>
        <b/>
        <sz val="10"/>
        <rFont val="Arial"/>
        <family val="2"/>
      </rPr>
      <t>Screenshots</t>
    </r>
    <r>
      <rPr>
        <sz val="10"/>
        <rFont val="Arial"/>
        <family val="2"/>
      </rPr>
      <t xml:space="preserve">
1. Set width of columns to 800px so this can be used to set the width of inserted images.
2. Added new instructions for embedding screenshots.</t>
    </r>
  </si>
  <si>
    <r>
      <rPr>
        <b/>
        <sz val="10"/>
        <rFont val="Arial"/>
        <family val="2"/>
      </rPr>
      <t>Statistics</t>
    </r>
    <r>
      <rPr>
        <sz val="10"/>
        <rFont val="Arial"/>
        <family val="2"/>
      </rPr>
      <t xml:space="preserve">
3. Added "Notes" in cell A11.
4. Added the following in cell C11:
"Delete or edit as appropriate:
When any of the 4 different YouTube video types are viewed as full screen, the appearance and behaviour are the same as the extra large version (page #16).
In principle, the Accessibility tool could be used to provide an "alternate conforming version" of pages that contain colour contrast and non-text contrast non-conformances. However, the link to the tool is only in the footer, so we do not consider it to be sufficiently prominent. The link would need to be moved to the page header in order for the tool to provide an "alternate conforming version."</t>
    </r>
  </si>
  <si>
    <r>
      <rPr>
        <b/>
        <sz val="10"/>
        <rFont val="Arial"/>
        <family val="2"/>
      </rPr>
      <t>Success Criteria</t>
    </r>
    <r>
      <rPr>
        <sz val="10"/>
        <rFont val="Arial"/>
        <family val="2"/>
      </rPr>
      <t xml:space="preserve">
5. Add the HTML Page / HTML Component value to each column.
6. Changed the order of the first 6 rows to the following. Needed to split rows 3 and 4 to create the extra rows.
     Page Name (formula)
     URL (formula)
     HTML Page / HTML Component value (formula)
     View screenshot (formula)
     Initially tested on (text)
     Date (text) Page # (text)
7. Reworked the Key so it no longer contains merged cells.
8. Removed the dropdowns from the two colour contrast rows, so there is only the formula. This stops idiots changing the status manually.
9. Set the default column width to 350px.
10. Added the following to cell E95 on the Success Criteria worksheet:
"Delete or modify as required.
The website relies almost entirely on the browser's default focus indicator. This almost always has sufficient colour contrast against the background in Chrome, Edge and Firefox, but it never does in Safari. We therefore recommend that the focus indicator style is always specified explicitly. It should be a 2px solid outline in a suitable colour. In almost all cases it will be beneficial to apply an "outline-offset" value of 2px to space it away from the focused element."</t>
    </r>
  </si>
  <si>
    <r>
      <rPr>
        <b/>
        <sz val="10"/>
        <rFont val="Arial"/>
        <family val="2"/>
      </rPr>
      <t>Colour Contrast Analysis</t>
    </r>
    <r>
      <rPr>
        <sz val="10"/>
        <rFont val="Arial"/>
        <family val="2"/>
      </rPr>
      <t xml:space="preserve">
11. Made the clickable area of cell X4 smaller so it does not expand when a row is added. </t>
    </r>
  </si>
  <si>
    <r>
      <rPr>
        <b/>
        <sz val="10"/>
        <rFont val="Arial"/>
        <family val="2"/>
      </rPr>
      <t>Non-text Contrast</t>
    </r>
    <r>
      <rPr>
        <sz val="10"/>
        <rFont val="Arial"/>
        <family val="2"/>
      </rPr>
      <t xml:space="preserve">
12. Set row heights to 56px.</t>
    </r>
  </si>
  <si>
    <r>
      <rPr>
        <b/>
        <sz val="10"/>
        <rFont val="Arial"/>
        <family val="2"/>
      </rPr>
      <t>Default Comments</t>
    </r>
    <r>
      <rPr>
        <sz val="10"/>
        <rFont val="Arial"/>
        <family val="2"/>
      </rPr>
      <t xml:space="preserve">
13. Added this worksheet. Populated it with some comments that can be copied and pasted manually until the process is automated.</t>
    </r>
  </si>
  <si>
    <t>3.15</t>
  </si>
  <si>
    <t>3.15
cont.</t>
  </si>
  <si>
    <r>
      <rPr>
        <b/>
        <sz val="10"/>
        <rFont val="Arial"/>
        <family val="2"/>
      </rPr>
      <t>Statistics</t>
    </r>
    <r>
      <rPr>
        <sz val="10"/>
        <rFont val="Arial"/>
        <family val="2"/>
      </rPr>
      <t xml:space="preserve">
2. Fixed the formulae in columns E to O to pull through the results from the correct rows of the Success Criteria worksheet. This was necessitated by the two rows that were added to the Success Criteria worksheet as described in change #6 in version 3.14.</t>
    </r>
  </si>
  <si>
    <r>
      <rPr>
        <b/>
        <sz val="10"/>
        <rFont val="Arial"/>
        <family val="2"/>
      </rPr>
      <t>Screenshots</t>
    </r>
    <r>
      <rPr>
        <sz val="10"/>
        <rFont val="Arial"/>
        <family val="2"/>
      </rPr>
      <t xml:space="preserve">
1. Fixed the formulae in row 1 to pull through the page name from the Success Criteria worksheet instead of the page type. This was necessitated by the changed order of the rows of the Success Criteria worksheet as described in change #6 in version 3.14.</t>
    </r>
  </si>
  <si>
    <r>
      <rPr>
        <b/>
        <sz val="10"/>
        <rFont val="Arial"/>
        <family val="2"/>
      </rPr>
      <t>Default Comments</t>
    </r>
    <r>
      <rPr>
        <sz val="10"/>
        <rFont val="Arial"/>
        <family val="2"/>
      </rPr>
      <t xml:space="preserve">
3. Changed the default comments for SC 1.3.5 from "The form does not collect information about the user." To "The input fields do not collect information about the user."</t>
    </r>
  </si>
  <si>
    <t>MS Word document</t>
  </si>
  <si>
    <t>Other document format</t>
  </si>
  <si>
    <t>3.16</t>
  </si>
  <si>
    <r>
      <rPr>
        <b/>
        <sz val="10"/>
        <rFont val="Arial"/>
        <family val="2"/>
      </rPr>
      <t>Statistics</t>
    </r>
    <r>
      <rPr>
        <sz val="10"/>
        <rFont val="Arial"/>
        <family val="2"/>
      </rPr>
      <t xml:space="preserve">
1. Added PDF and MS Word to the page type list so we can have specific comments for the non-applicable success criteria.</t>
    </r>
  </si>
  <si>
    <t>3.16
cont.</t>
  </si>
  <si>
    <r>
      <rPr>
        <b/>
        <sz val="10"/>
        <rFont val="Arial"/>
        <family val="2"/>
      </rPr>
      <t>Success Criteria</t>
    </r>
    <r>
      <rPr>
        <sz val="10"/>
        <rFont val="Arial"/>
        <family val="2"/>
      </rPr>
      <t xml:space="preserve">
2. Modified the VBA to change the Conditional Formatting rule to apply to row 6 instead of row 2 on the Success Criteria sheet because the date cells moved in a previous version.
3. Changed the date format in row 6 to display the dates as dd mmmm yyyy.
4. Added buttons to jump to the start of level A, AA and AAA.</t>
    </r>
  </si>
  <si>
    <t>Rendered Colours</t>
  </si>
  <si>
    <t>Should Fix</t>
  </si>
  <si>
    <t>Pass 
(large text)</t>
  </si>
  <si>
    <t>HTML Page (full)</t>
  </si>
  <si>
    <t xml:space="preserve">For moving, blinking, scrolling, or auto-updating information, all of the following are true:
</t>
  </si>
  <si>
    <r>
      <t xml:space="preserve">Moving, blinking, scrolling
</t>
    </r>
    <r>
      <rPr>
        <sz val="10"/>
        <rFont val="Arial"/>
        <family val="2"/>
      </rPr>
      <t>For any moving, blinking or scrolling information that (1) starts automatically, (2) lasts more than five seconds, and (3) is presented in parallel with other content, there is a mechanism for the user to pause, stop, or hide it unless the movement, blinking, or scrolling is part of an activity where it is essential; and</t>
    </r>
    <r>
      <rPr>
        <b/>
        <sz val="10"/>
        <rFont val="Arial"/>
        <family val="2"/>
      </rPr>
      <t xml:space="preserve">
Auto-updating
</t>
    </r>
    <r>
      <rPr>
        <sz val="10"/>
        <rFont val="Arial"/>
        <family val="2"/>
      </rPr>
      <t>For any auto-updating information that (1) starts automatically and (2) is presented in parallel with other content, there is a mechanism for the user to pause, stop, or hide it or to control the frequency of the update unless the auto-updating is part of an activity where it is essential.</t>
    </r>
  </si>
  <si>
    <t/>
  </si>
  <si>
    <t>There is no functionality that can be operated by device motion or user motion.</t>
  </si>
  <si>
    <t>Pass with comments</t>
  </si>
  <si>
    <t>WCAG requires that this test is done by measuring the author's specified colours. However, due to the font's thin stroke and/or small size and/or the browser's anti-aliasing or font smoothing, the rendered colours are different and the perceived colour contrast is lower. This is not a WCAG non-conformance, but we recommend fixing it by using a different and/or larger font.</t>
  </si>
  <si>
    <t>3.17</t>
  </si>
  <si>
    <t>3.17
cont.</t>
  </si>
  <si>
    <r>
      <rPr>
        <b/>
        <sz val="10"/>
        <rFont val="Arial"/>
        <family val="2"/>
      </rPr>
      <t>Statistics</t>
    </r>
    <r>
      <rPr>
        <sz val="10"/>
        <rFont val="Arial"/>
        <family val="2"/>
      </rPr>
      <t xml:space="preserve">
1. Added the HTML Page (full)" and "HTML Page (excluding components)" options to the "Page or Component" column.</t>
    </r>
  </si>
  <si>
    <r>
      <rPr>
        <b/>
        <sz val="10"/>
        <rFont val="Arial"/>
        <family val="2"/>
      </rPr>
      <t>Success Criteria</t>
    </r>
    <r>
      <rPr>
        <sz val="10"/>
        <rFont val="Arial"/>
        <family val="2"/>
      </rPr>
      <t xml:space="preserve">
2. Added a "Show Default Comments" button that is only visible when column X is visible on the Statistics worksheet. The button opens a popup window that contains default comments relating to the status of whichever success criterion currently has focus. These comments are pulled through from the Default Comments worksheet and can be copied and pasted into the Success Criteria worksheet.
3. Added the full normative text for SC 2.2.2 
</t>
    </r>
    <r>
      <rPr>
        <sz val="10"/>
        <rFont val="Arial"/>
        <family val="2"/>
      </rPr>
      <t>4. Modified the formula that calculates the status for C 1.4.3 (Colour Contrast) so it now reports "Pass with comments" if there are any technically conformant colour combinations that ought to be made higher contrast. Additional comments are automatically added to the cell below.</t>
    </r>
  </si>
  <si>
    <r>
      <rPr>
        <b/>
        <sz val="10"/>
        <rFont val="Arial"/>
        <family val="2"/>
      </rPr>
      <t>Colour Contrast Analysis</t>
    </r>
    <r>
      <rPr>
        <sz val="10"/>
        <rFont val="Arial"/>
        <family val="2"/>
      </rPr>
      <t xml:space="preserve">
5. Added a "Rendered Colours" option to the combobox in the Exempt column, which gives the result "Should Fix". This is to be used when the rendered colours are non-conformant but the author specified colours are not, in which case we will now record both values. This allows us to record a technical pass based on the author specified colours, while raising a "Pass with comments" based on the rendered colours. The column heading for each page now shows statistics for both.</t>
    </r>
  </si>
  <si>
    <r>
      <rPr>
        <b/>
        <sz val="10"/>
        <rFont val="Arial"/>
        <family val="2"/>
      </rPr>
      <t>Default Comments</t>
    </r>
    <r>
      <rPr>
        <sz val="10"/>
        <rFont val="Arial"/>
        <family val="2"/>
      </rPr>
      <t xml:space="preserve">
6. Deleted all the formulae and blank rows. Converted column A to text because the VBA did not work with the formulae. Added NOT TESTED and TO DO columns to avoid VBA errors, even though we don't need these columns.</t>
    </r>
  </si>
  <si>
    <t>Manual and automated evaluation of a representative subset of pages and components by Test Partners Ltd</t>
  </si>
  <si>
    <t>HTML
CSS
JavaScript
GIF
JPG
PNG
SVG
WAI-ARIA
PDF
Add or delete as appropriate and convert to a list in Word.</t>
  </si>
  <si>
    <t>To create a conformance statement PDF:
1. Copy cells A3 and below, then paste them as text into a template I have not created yet.
2. Set the headings, delete empty rows, turn the list of technologies into a list and save as PDF.
3. Remediate in Acrobat until it is fully PDF/UA and WCAG 2.1 conformant.</t>
  </si>
  <si>
    <t>3.18</t>
  </si>
  <si>
    <t>3.18
cont.</t>
  </si>
  <si>
    <t>WCAG</t>
  </si>
  <si>
    <t>2.0</t>
  </si>
  <si>
    <r>
      <rPr>
        <b/>
        <sz val="10"/>
        <rFont val="Arial"/>
        <family val="2"/>
      </rPr>
      <t>Statistics</t>
    </r>
    <r>
      <rPr>
        <sz val="10"/>
        <rFont val="Arial"/>
        <family val="2"/>
      </rPr>
      <t xml:space="preserve">
1. Added VBA so the Conformance Statement worksheet is hidden automatically when leaving the Statistics worksheet if column X is hidden.
2. Under the Scope heading, added a dropdown to select the WCAG specification. This can be set to 2.0, 2.1 or 2.2. The setting does not do anything automatically yet. In a future template version it will set the relevant rows of the Success Criteria worksheet to N/A and hide them.</t>
    </r>
  </si>
  <si>
    <r>
      <rPr>
        <b/>
        <sz val="10"/>
        <rFont val="Arial"/>
        <family val="2"/>
      </rPr>
      <t>Conformance Statement</t>
    </r>
    <r>
      <rPr>
        <sz val="10"/>
        <rFont val="Arial"/>
        <family val="2"/>
      </rPr>
      <t xml:space="preserve">
3. Fixed the formulae so they pull the correct values in from other sheets.
4. Removed the checkboxes.
5. Added PNG. GIF and JPG to the list of relied-on technologies.
6. Added instructions for creating a conformance statement PDF.
7. Wrote some VBA to export the statement to a Word document, but realised it's easier to just copy and paste it, so I commented out all the VBA.</t>
    </r>
  </si>
  <si>
    <r>
      <rPr>
        <b/>
        <sz val="10"/>
        <rFont val="Arial"/>
        <family val="2"/>
      </rPr>
      <t>Colour Contrast Analysis</t>
    </r>
    <r>
      <rPr>
        <sz val="10"/>
        <rFont val="Arial"/>
        <family val="2"/>
      </rPr>
      <t xml:space="preserve">
8. The result in column X was not being calculated in the first 5 rows in the v3.17 template because the formulae in the hidden columns had been accidentally deleted on those rows. Reinstated them.</t>
    </r>
  </si>
  <si>
    <r>
      <rPr>
        <b/>
        <sz val="10"/>
        <rFont val="Arial"/>
        <family val="2"/>
      </rPr>
      <t>Comboboxes</t>
    </r>
    <r>
      <rPr>
        <sz val="10"/>
        <rFont val="Arial"/>
        <family val="2"/>
      </rPr>
      <t xml:space="preserve">
9. Added 2.0, 2.1 and 2.2 to create the list of options that appear in the "WCAG" dropdown list on the Statistics worksheet.</t>
    </r>
  </si>
  <si>
    <t>3.19</t>
  </si>
  <si>
    <t>Page 20</t>
  </si>
  <si>
    <t>Page 19</t>
  </si>
  <si>
    <t>Page 18</t>
  </si>
  <si>
    <t>Page 15</t>
  </si>
  <si>
    <t>Page 16</t>
  </si>
  <si>
    <t>Page 17</t>
  </si>
  <si>
    <t>3.19
cont.</t>
  </si>
  <si>
    <r>
      <rPr>
        <b/>
        <sz val="10"/>
        <rFont val="Arial"/>
        <family val="2"/>
      </rPr>
      <t>Colour Contrast Analysis</t>
    </r>
    <r>
      <rPr>
        <sz val="10"/>
        <rFont val="Arial"/>
        <family val="2"/>
      </rPr>
      <t xml:space="preserve">
5. Changed the initial colour of cell Z5 from green to black. No idea how it got to be green.</t>
    </r>
  </si>
  <si>
    <r>
      <rPr>
        <b/>
        <sz val="10"/>
        <rFont val="Arial"/>
        <family val="2"/>
      </rPr>
      <t>Success Criteria</t>
    </r>
    <r>
      <rPr>
        <sz val="10"/>
        <rFont val="Arial"/>
        <family val="2"/>
      </rPr>
      <t xml:space="preserve">
4. Added VBA to automatically hide the level A and/or AA success criteria when the Scope is not set to A and/or AA on the Statistics worksheet. This was already being done for the level AAA success criteria.</t>
    </r>
  </si>
  <si>
    <r>
      <rPr>
        <b/>
        <sz val="10"/>
        <rFont val="Arial"/>
        <family val="2"/>
      </rPr>
      <t>Statistics</t>
    </r>
    <r>
      <rPr>
        <sz val="10"/>
        <rFont val="Arial"/>
        <family val="2"/>
      </rPr>
      <t xml:space="preserve">
1. Added VBA so the rows are hidden if they contain the default page number. The exception is if the first page name is "Page 1" in which case no rows are hidden. The routine also hides the relevant columns on the Success Criteria, Colour Contrast Analysis and Non-text Contrast worksheets. The routine runs automatically when you switch to another worksheet.
2. Changed the VBA cell reference from S5 to S6 so the level AAA success criteria are correctly hidden on the Success Criteria worksheet. This was necessary because I added WCAG in row 3 in the v3.18 template.
3. Added VBA to look up the most recent template version in the Changelog worksheet and display it in cell Y1.</t>
    </r>
  </si>
  <si>
    <t>There is no pre-recorded audio-only or pre-recorded video-only media.</t>
  </si>
  <si>
    <t>There is no audio that plays automatically for more than 3 seconds.</t>
  </si>
  <si>
    <t>Select:
There is no synchronised media.
There is no live audio content in the synchronized media.</t>
  </si>
  <si>
    <t>We recommend adding the attributes role="group" and aria-label="[Accordion / Image Gallery / Carousel / etc.]" to the accordion container element to programmatically group the [accordion / image gallery / carousel] components.</t>
  </si>
  <si>
    <t>There is no functionality.</t>
  </si>
  <si>
    <t>The content does not receive focus.</t>
  </si>
  <si>
    <t>The "Skip to content" link points to the [enter the element  type and "id", such as &lt;div id="content"&gt;] element, which cannot receive focus. The link works in some browsers, but the attribute tabindex="0" must be added to ensure it works reliably.</t>
  </si>
  <si>
    <t>We recommend that the title is prepended with the word "Error" when the page reloads after being submitted with invalid data.</t>
  </si>
  <si>
    <t>There are no links.</t>
  </si>
  <si>
    <t>There are no user interface components.</t>
  </si>
  <si>
    <t>Select:
There is no provision for user input.
The input fields do not collect information about the user.
The input field does not collect information about the user.</t>
  </si>
  <si>
    <t>Delete or edit as required.
Note that this list is not complete. See https://www.w3.org/TR/WCAG21/#input-purposes
[Optional: If the form is for personal use only, rather than business use...] The following "autocomplete" attributes must be added to the following textboxes:
Title: autocomplete="honorific-prefix"
First Name: autocomplete="given-name"
Middle Name: autocomplete="additional-name"
Last Name: autocomplete="family-name"
Date of Birth: autocomplete="bday"
Job Title: autocomplete="organization-title"
Company: autocomplete="organization"
Telephone: autocomplete="tel"
Email: autocomplete="email"
Address 1: autocomplete="address-line1"
Address 2: autocomplete="address-line2"
Address 3: autocomplete="address-line3"
County: autocomplete="address-level1"
City: autocomplete="address-level2"
Postcode: autocomplete="postal-code"
Country: autocomplete="country-name"</t>
  </si>
  <si>
    <t>There are no headings or labels.</t>
  </si>
  <si>
    <t>There are no navigational mechanisms.</t>
  </si>
  <si>
    <t>The page can be located via the navigation menu and/or in-page links, the search feature or the site map page. (delete or edit as applicable)</t>
  </si>
  <si>
    <t>3.20</t>
  </si>
  <si>
    <t>3.20
cont.</t>
  </si>
  <si>
    <r>
      <rPr>
        <b/>
        <sz val="10"/>
        <rFont val="Arial"/>
        <family val="2"/>
      </rPr>
      <t>Statistics</t>
    </r>
    <r>
      <rPr>
        <sz val="10"/>
        <rFont val="Arial"/>
        <family val="2"/>
      </rPr>
      <t xml:space="preserve">
1. Unused columns are automatically hidden on the Screenshots worksheet when the Statistics worksheet loses focus.
2. The Non-text Contrast worksheet is hidden automatically when WCAG 2.0 is selected.
3. All the rows and columns are unhidden on all worksheets if cell B15 contains the string "Page 1". This will rarely be needed except when page names have been entered, then removed.</t>
    </r>
  </si>
  <si>
    <r>
      <rPr>
        <b/>
        <sz val="10"/>
        <rFont val="Arial"/>
        <family val="2"/>
      </rPr>
      <t>Success Criteria</t>
    </r>
    <r>
      <rPr>
        <sz val="10"/>
        <rFont val="Arial"/>
        <family val="2"/>
      </rPr>
      <t xml:space="preserve">
4. Changed the text colour of cell E88 from red to black.
5. The VBA for the "Go to Level A" button had become deleted, so reinstated it.</t>
    </r>
  </si>
  <si>
    <r>
      <rPr>
        <b/>
        <sz val="10"/>
        <rFont val="Arial"/>
        <family val="2"/>
      </rPr>
      <t>Colour Contrast Analysis</t>
    </r>
    <r>
      <rPr>
        <sz val="10"/>
        <rFont val="Arial"/>
        <family val="2"/>
      </rPr>
      <t xml:space="preserve">
6. Fixed the capitalisation in the formulae in row 4. This was not causing an error.</t>
    </r>
  </si>
  <si>
    <r>
      <rPr>
        <b/>
        <sz val="10"/>
        <rFont val="Arial"/>
        <family val="2"/>
      </rPr>
      <t>Default Comments</t>
    </r>
    <r>
      <rPr>
        <sz val="10"/>
        <rFont val="Arial"/>
        <family val="2"/>
      </rPr>
      <t xml:space="preserve">
7. Removed spaces from the end of default text strings.
8. Added lots more default text.</t>
    </r>
  </si>
  <si>
    <t>3.21</t>
  </si>
  <si>
    <r>
      <rPr>
        <b/>
        <sz val="10"/>
        <rFont val="Arial"/>
        <family val="2"/>
      </rPr>
      <t>Non-text Contrast</t>
    </r>
    <r>
      <rPr>
        <sz val="10"/>
        <rFont val="Arial"/>
        <family val="2"/>
      </rPr>
      <t xml:space="preserve">
1. Fixed a bug introduced in v3.20 whereby the wrong columns were hidden.</t>
    </r>
  </si>
  <si>
    <t>Mandatory fields are indicated by an asterisk. Although it is a text character, WCAG regards it as "symbolic text" and requires that a text alternative is provided. Options include:
1. Add the word "required" using text that is hidden using the "clip" technique.
2. Add the attribute aria-required="true" to the corresponding form control.
In both cases, the asterisk must be hidden from assistive technologies by putting it in a &lt;span aria-hidden="true"&gt; element.</t>
  </si>
  <si>
    <t>No instructions are provided for understanding and operating content.</t>
  </si>
  <si>
    <t>The [name of link or button] has the accessible name "[whatever]" due to [the attribute aria-label="Home"]. The visible text must be the same as, or a substring of, the accessible name, so [recommendation].</t>
  </si>
  <si>
    <t>[describe the moving content] and there is no way to pause, stop or hide [it / them]. We recommend both of the following:
1. Add a prominent Pause button, ideally near the top of the focus order. This is essential.
2. Use the CSS “prefers-reduced-motion” property to automatically display a static image if the user has selected this setting in their operating system. This is optional. See https://developer.mozilla.org/en-US/docs/Web/CSS/@media/prefers-reduced-motion.</t>
  </si>
  <si>
    <t>The &lt;title&gt; element has the content "[whatever]", which is the same as all other pages. It must be changed to "[page name - website name]". The page name must be first because it is most specific.  [For SPAs, add: The website is a single-page application (SPA), so there are no page reloads. It is therefore necessary to use JavaScript to update the contents of the &lt;title&gt; element when navigating from page to page.]</t>
  </si>
  <si>
    <t>There are no user interface components.
There are no user interface components with labels that include text or images of text.</t>
  </si>
  <si>
    <t>The &lt;html&gt; element has the attribute lang="en-US", which is American English. This is conformant, but we recommend changing it to "en-GB", which is British English, so screen readers use the appropriate accent.</t>
  </si>
  <si>
    <t>Select:
There is no provision for user input.
No input errors can occur.
No input errors can occur because the Submit button is disabled until valid data has been entered in all mandatory input fields.</t>
  </si>
  <si>
    <t>Does not apply to components.</t>
  </si>
  <si>
    <t>A [whatever] is displayed when the [whatever] receives focus. There is no way to dismiss it without moving the keyboard focus. Add an event handler so the [whatever] is dismissed when the Esc key is pressed.
A [whatever] is displayed when the pointer is hovered over the [whatever]. There is no way to dismiss it without moving the pointer. Add an event handler so the [whatever] is dismissed when the Esc key is pressed.</t>
  </si>
  <si>
    <t>Select:
The page is the result of, or a step in, a process.
Users will not want to intentionally access this page. (e.g. for a custom error page)
Does not apply to components.</t>
  </si>
  <si>
    <t>The page can only be located via the navigation menu and/or in-page links. We recommend adding a site search feature or a Site Map page that contains links to every page. [optional - The content of the Site Map page would need to be different when logged out or in.]</t>
  </si>
  <si>
    <t>The [whatever] receives focus but does not have a focus indicator. We recommend applying the style "outline: 2px solid #000000; outline-offset: 2px" on focus.
The [whatever] receive focus but do not have a focus indicator. We recommend applying the style "outline: 2px solid #000000; outline-offset: 2px" on focus.</t>
  </si>
  <si>
    <t>There are no time limits.
There are no time limits. As far as we can tell, sessions never expire when logged in.</t>
  </si>
  <si>
    <t>3.22</t>
  </si>
  <si>
    <r>
      <rPr>
        <b/>
        <sz val="10"/>
        <rFont val="Arial"/>
        <family val="2"/>
      </rPr>
      <t>Statistics</t>
    </r>
    <r>
      <rPr>
        <sz val="10"/>
        <rFont val="Arial"/>
        <family val="2"/>
      </rPr>
      <t xml:space="preserve">
1. Made the numbers in column A into links to the appropriate column of the Success Criteria worksheet.</t>
    </r>
  </si>
  <si>
    <t>3.22
cont.</t>
  </si>
  <si>
    <r>
      <rPr>
        <b/>
        <sz val="10"/>
        <rFont val="Arial"/>
        <family val="2"/>
      </rPr>
      <t>Default Comments</t>
    </r>
    <r>
      <rPr>
        <sz val="10"/>
        <rFont val="Arial"/>
        <family val="2"/>
      </rPr>
      <t xml:space="preserve">
4. Added lots more default text.</t>
    </r>
  </si>
  <si>
    <r>
      <rPr>
        <b/>
        <sz val="10"/>
        <rFont val="Arial"/>
        <family val="2"/>
      </rPr>
      <t>Success Criteria</t>
    </r>
    <r>
      <rPr>
        <sz val="10"/>
        <rFont val="Arial"/>
        <family val="2"/>
      </rPr>
      <t xml:space="preserve">
2. Removed the border above the dates and reduced the height of row 6.
3. Added a scrollbar to the popup window containing the default comments. Note that it does not work with a scrollwheel.</t>
    </r>
  </si>
  <si>
    <t>HTML Page (part)</t>
  </si>
  <si>
    <t>HTML Page (part, excluding components)</t>
  </si>
  <si>
    <t>HTML Page (full, excluding components)</t>
  </si>
  <si>
    <t>Show All Rows</t>
  </si>
  <si>
    <r>
      <t xml:space="preserve">
Vertical scrolling</t>
    </r>
    <r>
      <rPr>
        <sz val="10"/>
        <rFont val="Arial"/>
        <family val="2"/>
      </rPr>
      <t xml:space="preserve"> content at a width equivalent to 320 CSS pixels;</t>
    </r>
    <r>
      <rPr>
        <b/>
        <sz val="10"/>
        <rFont val="Arial"/>
        <family val="2"/>
      </rPr>
      <t xml:space="preserve">
Horizontal scrolling</t>
    </r>
    <r>
      <rPr>
        <sz val="10"/>
        <rFont val="Arial"/>
        <family val="2"/>
      </rPr>
      <t xml:space="preserve"> content at a height equivalent to 256 CSS pixels.</t>
    </r>
    <r>
      <rPr>
        <b/>
        <sz val="10"/>
        <rFont val="Arial"/>
        <family val="2"/>
      </rPr>
      <t xml:space="preserve">
Except</t>
    </r>
    <r>
      <rPr>
        <sz val="10"/>
        <rFont val="Arial"/>
        <family val="2"/>
      </rPr>
      <t xml:space="preserve"> for parts of the content which require two-dimensional layout for usage or meaning.</t>
    </r>
    <r>
      <rPr>
        <b/>
        <sz val="10"/>
        <rFont val="Arial"/>
        <family val="2"/>
      </rPr>
      <t xml:space="preserve">
Note: WCAG requires that this success criterion is tested at 400% browser zoom with the browser window width set to 1280px</t>
    </r>
  </si>
  <si>
    <t>The decorative images [where] have descriptive "alt" attributes. While this is not invalid, we recommend changing them to alt="".</t>
  </si>
  <si>
    <t>***Data tables***
The column and row headers in the data table are correctly marked-up using &lt;th&gt; elements, but scope="col" attributes must be added to each column header and scope="row" attributes must be added to each row header to specify the scope. (edit as required if there are only column or row headers)
***Modal dialog***
JavaScript is being used to intentionally trap the focus in the cookie banner, i.e. it is designed to be a modal dialog. It must therefore be in a &lt;dialog&gt; element.
***Modal dialog***
Although JavaScript has been used to trap the focus in the overlay, this does not apply to screen readers in "browse" mode, so they can navigate out of the overlay into the rest of the page. Putting the overlay in a &lt;dialog&gt; [or &lt;div role="dialog" aria-modal="true"&gt;] element as recommended in cell [whatever] will fix this for screen readers with desktop browsers, but this does not currently work with mobile browsers (although it should and may do one day). The solution is to put all the other page content (except other modal dialogs) into a &lt;div&gt; element that has the attribute aria-hidden="true" when the overlay is open as shown below.
&lt;body&gt;
&lt;div aria-hidden="true"&gt;[All page content]&lt;/div&gt; &lt;dialog&gt;[Cookie banner content]&lt;/dialog&gt; &lt;dialog id="gp-search"&gt;[Search overlay content]&lt;/dialog&gt; &lt;/body&gt;
***Modal dialog***
The overlay is correctly in a &lt;dialog&gt; [or &lt;div role="dialog" aria-modal="true"&gt;] element so the focus is trapped for screen readers with desktop browsers, but this does not currently work with mobile browsers (although it should and may do one day). The solution is to put all the other page content (except other modal dialogs) into a &lt;div&gt; element that has the attribute aria-hidden="true" when the overlay is open as shown below.
&lt;body&gt;
&lt;div aria-hidden="true"&gt;[All page content]&lt;/div&gt; &lt;dialog aria-hidden="true"&gt;[Other dialog if required]&lt;/dialog&gt; &lt;dialog aria-hidden="true"&gt;[Other dialog if required]&lt;/dialog&gt; &lt;dialog id="whatever"&gt;[Overlay content]&lt;/dialog&gt; &lt;/body&gt;
***Single page application***
The website is a single page application (SPA) so it does not reload when navigating between pages. An ARIA live region must therefore be used to programmatically convey when a new page has loaded. When a link is operated to load a new page, the sequence should be:
1. Enter the name of the new page in the live region.
2. Update the DOM with the new page content.
3. Set “display:block” on the content in the live region to trigger the alert. After a short delay of not less than 100ms set “display:none” on the content in the live region.
The text must be hidden using the "clip" technique.
&lt;div aria-live="assertive"&gt;&lt;span class="hidden" style="display:none"&gt;[page name]&lt;/span&gt;&lt;/div&gt; See https://developer.mozilla.org/en-US/docs/Web/Accessibility/ARIA/ARIA_Live_Regions
***Progress indicators***
When [whatever], the page can take upwards of 20 seconds to update if the network connection is slow. A rotating "busy" indicator is displayed and a thin blue horizontal progress indicator is displayed at the top left of the page as shown below. While the page is updating, it is greyed-out and mouse interaction is not possible. None of this is conveyed programmatically. We recommend the following:
1. Use a &lt;progress&gt; element. See https://developer.mozilla.org/en-US/docs/Web/HTML/Element/progress.
2.  If the percentage progress is known accurately, use the "value" attribute to convey it and use an ARIA live region to announce it periodically.
3.  If the percentage progress is not known accurately, use an ARIA live region to announce "Loading, please wait" periodically.
4. Add the "inert" attribute to all the other page content to prevent users from interacting with it. It is currently possible to interact with content behind the greyed-out layer by using keyboard navigation or assistive technologies.</t>
  </si>
  <si>
    <t>The textbox has three types of focus indication, but two of them rely on colour.
1. On focus, the textbox border changes from #D3D3D3 to #EB144C, which has a colour contrast ratio of just under 3:1. This is not conformant.
2. A light red shadow is displayed outside the textbox. It is #F3BDCB and replaces the background colour #F5F5F5. The change of colour has a contrast ratio of 1.5:1, which is much less than the minimum requirement of 3:1. This is not conformant.
3. The flashing caret is the only form of focus indication that does not rely on colour, but it is a weak indication since it is so small. Nevertheless, it is sufficient for conformance.</t>
  </si>
  <si>
    <t>***Focus indicated by colour change***
The focus indication for [whatever] is a change of background colour from #nnnnnn to #nnnnnn, which has a colour contrast ratio of n:1, which is less than the minimum requirement of 3:1. We recommend applying the style "outline: 2px solid #000000; outline-offset: 2px" on focus in addition to the change of background colour, or instead of it.
***Links indicated by colour alone***
The [whatever] link [where] is only differentiated from the surrounding text by means of colour. The link colour is #0545D6 and the surrounding text colour is #18171C. The colour contrast ratio is 2.4:1, which is less than the minimum requirement of 3:1. Options include:
1. Underline the link text or differentiate it in some way other than by its colour.
2. Change the link and/or non-link text colours so they have a contrast ratio of at least 3:1. Both colours must also have a contrast ratio of at least 4.5:1 against the background colour.</t>
  </si>
  <si>
    <t>There are no blocks of content that are repeated on multiple Web pages.
***Footer***
Although the footer contains blocks of content that are repeated on multiple Web pages, there is no benefit in being able to bypass them.
***Burger menu***
When closed, the burger button is a single tab stop, so there is no benefit in being able to bypass it.</t>
  </si>
  <si>
    <t>***Translucent background for large text***
We recommend applying the style "background: rgba(0,0,0,0.42)" to the [whatever] that overlays a background image. This adds a translucent background to the text, ensuring that it has a colour contrast ratio of at least 3:1 with the background regardless of the image content at any browser window width and/or browser zoom level.
***Translucent background for small text***
We recommend applying the style "background: rgba(0,0,0,0.55)" to the [whatever] that overlays a background image. This adds a translucent background to the text, ensuring that it has a colour contrast ratio of at least 4.5:1 with the background regardless of the image content at any browser window width and/or browser zoom level.</t>
  </si>
  <si>
    <t>An image of text has been used for [whatever]. If the same visual presentation can be achieved using HTML and CSS, then this is recommended.</t>
  </si>
  <si>
    <t>***Sticky header and footer***
When viewed at 400% with the browser width set to 1280px, the main content area is restricted to about a third of the viewport due to the sticky header and footer components. Use media queries to make these components un-sticky. See https://www.w3.org/WAI/WCAG22/Techniques/css/C34 for guidance.
***Pinch-to-zoom disabled***
The "maximum-scale=1" attribute in the &lt;meta name="viewport" content="width=device-width,initial-scale=1,maximum-scale=1"&gt; element means that the pinch-to-zoom feature is not enabled on mobile devices. The attribute must therefore be removed. Some devices have a setting which overrides this attribute and allows zooming, but this is not sufficient for conformance.</t>
  </si>
  <si>
    <t>***Modal dialog***
Items 1, 3 and 4 below are required, while item 2 is optional:
1. The overlay contents must be in a &lt;dialog aria-label="Information" tabindex="-1"&gt; element. It must be opened using the .showModal() method.
2. The &lt;dialog&gt;element traps the focus for screen readers with desktop browsers, but this currently only works with very recent mobile browser versions. This is sufficient for WCAG conformance, but if you want to support older mobile browser versions it is necessary to put all the other page content (except other modal dialogs) into a &lt;div&gt; element that has the attribute aria-hidden="true" when the overlay is open as shown below. Note that all the modal dialogs must be direct children of the &lt;body&gt; element (although they can be in &lt;div&gt; elements as long as they do not share them with other content).
&lt;body&gt;
&lt;div aria-hidden="true"&gt;[All page content]&lt;/div&gt; &lt;dialog&gt;[Information overlay content]&lt;/dialog&gt; &lt;dialog aria-hidden="true"&gt;[other overlay content]&lt;/dialog&gt; &lt;dialog aria-hidden="true"&gt;[other overlay content]&lt;/dialog&gt; &lt;/body&gt; 3. The focus must be placed on the &lt;dialog&gt; element when the overlay is open.
4. The focus must be moved back to the "[whatever]" link when the overlay is closed.
***Single page application***
The website is a single page application (SPA). It does not reload when navigating between pages, so the new focus position may be inappropriate or undefined. We recommend that the focus is placed at the top of the &lt;body&gt; element because this replicates normal browser behaviour. Alternatively, place the focus at the top of the main content. This behaviour must be the same when navigating between any two pages.</t>
  </si>
  <si>
    <t>***Same link text for different URLs***
There are multiple "[whatever]" links that point to different URLs, and the links do not have any programmatic context. The relevant [whatever] needs to be included in the link, although it does not need to be visible. Options include:
1. Add the [whatever] as text that is hidden using the "clip" technique.
2. Add an "aria-label" attribute to the &lt;a&gt; element, such as aria-label="[visible text] [whatever]". Note that the "aria-label" value must contain the visible text.
3. A more complex, but possibly more robust solution uses "aria-labelledby" attributes as follows:
&lt;h3 id="bar"&gt;[whatever]&lt;/h3&gt;
&lt;p&gt;[some existing text]&lt;/p&gt;
&lt;p&gt;&lt;a href="#" aria-labelledby="foo bar"&gt;
&lt;span id="foo" aria-hidden="true"&gt;[visible text]&lt;span class="hidden"&gt; with &lt;/span&gt;&lt;/span&gt;&lt;/a&gt;&lt;/p&gt;
***Individual ambiguous link***
The purpose of each link cannot be determined from the link text alone, and the links do not have any other programmatic context. Options include:
1. Add text that is hidden using the "clip" technique.
&lt;a href="#"&gt;[visible text]&lt;span class="hidden"&gt; [hidden text]&lt;/span&gt;&lt;/a&gt;
2. Add "aria-label" attributes.
&lt;a href="#" aria-label="[ visible text] [hidden text]"&gt;[visible text]&lt;/a&gt;</t>
  </si>
  <si>
    <t>***HTML5 validation***
The native HTML5 data validation error messages are conveyed to assistive technologies. However, it is non-conformant with other success criteria. The HTML5 data validation must be removed and validation must be implemented using an ARIA live region. See https://developer.mozilla.org/en-US/docs/Web/Accessibility/ARIA/ARIA_Live_Regions.
***Rotating progress indicator***
If the network connection is very slow, a "[whatever]" message is displayed while [whatever is happening], and a rotating progress indicator is displayed. These are status messages, but they are displayed for such a short time that it is not necessary to trigger an ARIA live region. Optional: As far as we can tell, reducing the network speed further causes the website to fail completely.</t>
  </si>
  <si>
    <t>***Error and confirmation messages***
When [whatever], a [whatever] message is displayed. It is a status message, but it cannot be programmatically determined through role or properties such that it can be presented to the user by assistive technologies without receiving focus. It must be implemented as an ARIA live region. 
***Session countdown timer***
The session countdown timer is displayed as text. This is a status message and must therefore be in an ARIA live region. We recommend making announcements when the message is first displayed and again when there are 30 seconds, 20 seconds and 10 seconds remaining. The first message needs to be long enough to provide a full explanation, but subsequent messages must be short, such as "Thirty seconds", so as not to be too intrusive.
***Progress indicator with text***
Optionally start with "If the network connection is very slow..."
a linear progress indicator is displayed while [whatever]. The percentage completion is also displayed, but it cannot be programmatically determined through role or properties such that it can be presented to the user by assistive technologies without receiving focus. It must therefore be in an ARIA live region.
See https://developer.mozilla.org/en-US/docs/Web/Accessibility/ARIA/ARIA_Live_Regions</t>
  </si>
  <si>
    <t>***Change &lt;div&gt; to &lt;a&gt; element***
The [whatever] links do not receive focus, so they cannot be operated using keyboard controls. The &lt;div&gt; elements must be changed to &lt;a&gt; elements as recommended in cell [whatever].
***Change &lt;div&gt; to &lt;button&gt; element***
The [whatever] buttons do not receive focus, so they cannot be operated using keyboard controls. They perform an operation on the current page rather than navigating to new pages, so the &lt;div&gt; elements must be changed to &lt;button&gt; elements as recommended in cell [whatever].</t>
  </si>
  <si>
    <t>***Add skip link pointing to existing &lt;main&gt; element***
There is no mechanism to bypass the links in the header. Add a "Skip to content" link at the top of the &lt;body&gt; element that points to the &lt;main&gt; element. The link can be hidden using the “clip” technique and only become visible when it receives focus. There is a good example at https://www.gov.uk.
***Add skip link pointing to existing "id" attribute***
There is no mechanism to bypass the links in the header. Add a "Skip to content" link at the top of the &lt;body&gt; element that points to the element with the id="[whatever]" attribute. The link can be hidden using the “clip” technique and only become visible when it receives focus. There is a good example at https://www.gov.uk.
***Add skip link and add "id" attribute***
There is no mechanism to bypass the links in the header. Add an “id” attribute to the &lt;[whatever]&gt; element. Add a "Skip to content" link at the top of the &lt;body&gt; element that points to the “id" attribute. The link can be hidden using the “clip” technique and only become visible when it receives focus. There is a good example at https://www.gov.uk.
The code would look like this:
&lt;header&gt;
&lt;a href="#main"&gt;Skip to content&lt;/a&gt;
&lt;div&gt;[existing logo and buttons]&lt;/div&gt;
&lt;/header&gt;
&lt;main id="main"&gt;[main content]&lt;/main&gt;</t>
  </si>
  <si>
    <t>***No "lang" attribute***
The &lt;html&gt; element does not have a "lang" attribute. Add the attribute lang="en-GB", which is British English, so screen readers use the appropriate accent.
***Wrong "lang" attribute***
The &lt;html&gt; element has the attribute lang="[whatever]", which is not appropriate. Change it to "en-GB", which is British English, so screen readers use the appropriate accent.</t>
  </si>
  <si>
    <t>***HTML5 data validation***
The form uses native HTML5 data validation. The error messages are initially displayed next to the appropriate textbox. However, if the page is scrolled in Firefox, the textboxes move but the error messages do not, so the error messages are no longer associated with the appropriate textbox. The HTML5 validation should be removed and replaced with client-side JavaScript validation and server-side validation (in case JavaScript is not enabled in a user's browser).</t>
  </si>
  <si>
    <t>***HTML5 data validation - single message***
The form uses native HTML5 data validation. The error message is only displayed for 5 seconds in Chrome and there is no way to change this. The HTML5 validation should be removed and replaced with client-side JavaScript validation and server-side validation (in case JavaScript is not enabled in a user's browser).
***HTML5 data validation - multiple messages***
The form uses native HTML5 data validation. The error messages are only displayed for 5 seconds in Chrome and there is no way to change this. The HTML5 validation should be removed and replaced with client-side JavaScript validation and server-side validation (in case JavaScript is not enabled in a user's browser).</t>
  </si>
  <si>
    <t>3.23</t>
  </si>
  <si>
    <t>3.23
cont.</t>
  </si>
  <si>
    <r>
      <rPr>
        <b/>
        <sz val="10"/>
        <rFont val="Arial"/>
        <family val="2"/>
      </rPr>
      <t>Statistics</t>
    </r>
    <r>
      <rPr>
        <sz val="10"/>
        <rFont val="Arial"/>
        <family val="2"/>
      </rPr>
      <t xml:space="preserve">
1. Added a Show All Rows button in cell W1 to unhide the hidden rows in the Statistics sheet so you can add more pages.</t>
    </r>
  </si>
  <si>
    <r>
      <rPr>
        <b/>
        <sz val="10"/>
        <rFont val="Arial"/>
        <family val="2"/>
      </rPr>
      <t>Comboboxes</t>
    </r>
    <r>
      <rPr>
        <sz val="10"/>
        <rFont val="Arial"/>
        <family val="2"/>
      </rPr>
      <t xml:space="preserve">
9. Added the options "HTML Page (part)" and "HTML Page (part, excluding components)" to the list of options that appear in the "Page or component" dropdown list on the Statistics worksheet.</t>
    </r>
  </si>
  <si>
    <r>
      <rPr>
        <b/>
        <sz val="10"/>
        <rFont val="Arial"/>
        <family val="2"/>
      </rPr>
      <t>Colour Contrast Analysis</t>
    </r>
    <r>
      <rPr>
        <sz val="10"/>
        <rFont val="Arial"/>
        <family val="2"/>
      </rPr>
      <t xml:space="preserve">
8. Added cells above the two hex input columns that can be used for filtering. They are only active in "tester mode". Entering a hex code causes all non-matching rows to be hidden.</t>
    </r>
  </si>
  <si>
    <r>
      <rPr>
        <b/>
        <sz val="10"/>
        <rFont val="Arial"/>
        <family val="2"/>
      </rPr>
      <t>Success Criteria</t>
    </r>
    <r>
      <rPr>
        <sz val="10"/>
        <rFont val="Arial"/>
        <family val="2"/>
      </rPr>
      <t xml:space="preserve">
2. Changed cells A7 and B7 to 10px to match the rest of the row.
3. The height of row 7 is automatically set to 18px when the Scope setting on the Statistics worksheet is set to A, 35px when it is AA and 52px when it is AAA.
4. Set SC 4.1.1 to PASS for WCAG 2.0 and 2.1 and added the comment "On 21 September 2023 the W3C published an explanatory note stating that all content created using XML or HTML automatically passes this success criterion under WCAG 2.0 and 2.1."
5. Set SC 4.1.1 to N/A for WCAG 2.2 and added the comment "On 21 September 2023 the W3C published an explanatory note stating that all content created using XML or HTML automatically passes this success criterion. It was therefore removed from WCAG 2.2 prior to publication."
6. Added a statement next to SC1.4.10 Reflow, saying "WCAG requires that this success criterion is tested at 400% browser zoom with the browser window width set to 1280px".
7. Added more default text.</t>
    </r>
  </si>
  <si>
    <t>3.24</t>
  </si>
  <si>
    <r>
      <rPr>
        <b/>
        <sz val="10"/>
        <rFont val="Arial"/>
        <family val="2"/>
      </rPr>
      <t>Colour Contrast Analysis</t>
    </r>
    <r>
      <rPr>
        <sz val="10"/>
        <rFont val="Arial"/>
        <family val="2"/>
      </rPr>
      <t xml:space="preserve">
1. Added an Align Images button on the Colour Contrast worksheet to centre all the images vertically and left-align them with the same padding. The button is only visible when column X is not hidden on the Statistics worksheet. Resizing images manually occasionally causes VBA errors for reasons I don't understand, but they can be dismissed unless it is shown that there is a real problem. When this feature is reliable, it will be added to the Screenshots and Non-text Contrast worksheets.</t>
    </r>
  </si>
  <si>
    <t>3.25</t>
  </si>
  <si>
    <t>Consistent Help</t>
  </si>
  <si>
    <t>3.2.6</t>
  </si>
  <si>
    <t>If a Web page contains any of the following help mechanisms, and those mechanisms are repeated on multiple Web pages within a set of Web pages, they occur in the same order relative to other page content, unless a change is initiated by the user:</t>
  </si>
  <si>
    <t>Redundant Entry</t>
  </si>
  <si>
    <t>Information previously entered by or provided to the user that is required to be entered again in the same process is either:</t>
  </si>
  <si>
    <t>3.3.7</t>
  </si>
  <si>
    <t>Focus Not Obscured (Minimum)</t>
  </si>
  <si>
    <t>When a user interface component receives keyboard focus, the component is not entirely hidden due to author-created content.</t>
  </si>
  <si>
    <t>2.4.11</t>
  </si>
  <si>
    <t>Name</t>
  </si>
  <si>
    <t>Dragging Movements</t>
  </si>
  <si>
    <t>All functionality that uses a dragging movement for operation can be achieved by a single pointer without dragging, unless dragging is essential or the functionality is determined by the user agent and not modified by the author.</t>
  </si>
  <si>
    <t>2.5.7</t>
  </si>
  <si>
    <t>Target Size (Minimum)</t>
  </si>
  <si>
    <t>The size of the target for pointer inputs is at least 24 by 24 CSS pixels, except where:</t>
  </si>
  <si>
    <t>2.5.8</t>
  </si>
  <si>
    <t>A cognitive function test (such as remembering a password or solving a puzzle) is not required for any step in an authentication process unless that step provides at least one of the following:</t>
  </si>
  <si>
    <t>Accessible Authentication (Minimum)</t>
  </si>
  <si>
    <t>3.3.8</t>
  </si>
  <si>
    <t>Focus Not Obscured (Enhanced)</t>
  </si>
  <si>
    <t>When a user interface component receives keyboard focus, no part of the component is hidden by author-created content.</t>
  </si>
  <si>
    <t>2.4.12</t>
  </si>
  <si>
    <t>Focus Appearance</t>
  </si>
  <si>
    <t>When the keyboard focus indicator is visible, an area of the focus indicator meets all the following:</t>
  </si>
  <si>
    <t>2.4.13</t>
  </si>
  <si>
    <t>Accessible Authentication (Enhanced)</t>
  </si>
  <si>
    <r>
      <rPr>
        <b/>
        <sz val="10"/>
        <rFont val="Arial"/>
        <family val="2"/>
      </rPr>
      <t xml:space="preserve">
Alternative:</t>
    </r>
    <r>
      <rPr>
        <sz val="10"/>
        <rFont val="Arial"/>
        <family val="2"/>
      </rPr>
      <t xml:space="preserve"> Another authentication method that does not rely on a cognitive function test.
</t>
    </r>
    <r>
      <rPr>
        <b/>
        <sz val="10"/>
        <rFont val="Arial"/>
        <family val="2"/>
      </rPr>
      <t>Mechanism:</t>
    </r>
    <r>
      <rPr>
        <sz val="10"/>
        <rFont val="Arial"/>
        <family val="2"/>
      </rPr>
      <t xml:space="preserve"> A mechanism is available to assist the user in completing the cognitive function test.</t>
    </r>
  </si>
  <si>
    <t xml:space="preserve">
 • is at least as large as the area of a 2 CSS pixel thick perimeter of the unfocused component or sub-component, and
 • has a contrast ratio of at least 3:1 between the same pixels in the focused and unfocused states.
Exceptions:
 • The focus indicator is determined by the user agent and cannot be adjusted by the author, or
 • The focus indicator and the indicator's background color are not modified by the author.</t>
  </si>
  <si>
    <r>
      <rPr>
        <b/>
        <sz val="10"/>
        <rFont val="Arial"/>
        <family val="2"/>
      </rPr>
      <t xml:space="preserve">
Alternative:</t>
    </r>
    <r>
      <rPr>
        <sz val="10"/>
        <rFont val="Arial"/>
        <family val="2"/>
      </rPr>
      <t xml:space="preserve"> Another authentication method that does not rely on a cognitive function test.
</t>
    </r>
    <r>
      <rPr>
        <b/>
        <sz val="10"/>
        <rFont val="Arial"/>
        <family val="2"/>
      </rPr>
      <t>Mechanism:</t>
    </r>
    <r>
      <rPr>
        <sz val="10"/>
        <rFont val="Arial"/>
        <family val="2"/>
      </rPr>
      <t xml:space="preserve"> A mechanism is available to assist the user in completing the cognitive function test.
</t>
    </r>
    <r>
      <rPr>
        <b/>
        <sz val="10"/>
        <rFont val="Arial"/>
        <family val="2"/>
      </rPr>
      <t>Object Recognition:</t>
    </r>
    <r>
      <rPr>
        <sz val="10"/>
        <rFont val="Arial"/>
        <family val="2"/>
      </rPr>
      <t xml:space="preserve"> The cognitive function test is to recognize objects.
</t>
    </r>
    <r>
      <rPr>
        <b/>
        <sz val="10"/>
        <rFont val="Arial"/>
        <family val="2"/>
      </rPr>
      <t>Personal Content:</t>
    </r>
    <r>
      <rPr>
        <sz val="10"/>
        <rFont val="Arial"/>
        <family val="2"/>
      </rPr>
      <t xml:space="preserve"> The cognitive function test is to identify non-text content the user provided to the Web site.</t>
    </r>
  </si>
  <si>
    <r>
      <rPr>
        <b/>
        <sz val="10"/>
        <rFont val="Arial"/>
        <family val="2"/>
      </rPr>
      <t xml:space="preserve">
Spacing:</t>
    </r>
    <r>
      <rPr>
        <sz val="10"/>
        <rFont val="Arial"/>
        <family val="2"/>
      </rPr>
      <t xml:space="preserve"> Undersized targets (those less than 24 by 24 CSS pixels) are positioned so that if a 24 CSS pixel diameter circle is centered on the bounding box of each, the circles do not intersect another target or the circle for another undersized target;
</t>
    </r>
    <r>
      <rPr>
        <b/>
        <sz val="10"/>
        <rFont val="Arial"/>
        <family val="2"/>
      </rPr>
      <t>Equivalent:</t>
    </r>
    <r>
      <rPr>
        <sz val="10"/>
        <rFont val="Arial"/>
        <family val="2"/>
      </rPr>
      <t xml:space="preserve"> The function can be achieved through a different control on the same page that meets this criterion;
</t>
    </r>
    <r>
      <rPr>
        <b/>
        <sz val="10"/>
        <rFont val="Arial"/>
        <family val="2"/>
      </rPr>
      <t>Inline:</t>
    </r>
    <r>
      <rPr>
        <sz val="10"/>
        <rFont val="Arial"/>
        <family val="2"/>
      </rPr>
      <t xml:space="preserve"> The target is in a sentence or its size is otherwise constrained by the line-height of non-target text;
</t>
    </r>
    <r>
      <rPr>
        <b/>
        <sz val="10"/>
        <rFont val="Arial"/>
        <family val="2"/>
      </rPr>
      <t>User agent control:</t>
    </r>
    <r>
      <rPr>
        <sz val="10"/>
        <rFont val="Arial"/>
        <family val="2"/>
      </rPr>
      <t xml:space="preserve"> The size of the target is determined by the user agent and is not modified by the author;
</t>
    </r>
    <r>
      <rPr>
        <b/>
        <sz val="10"/>
        <rFont val="Arial"/>
        <family val="2"/>
      </rPr>
      <t>Essential:</t>
    </r>
    <r>
      <rPr>
        <sz val="10"/>
        <rFont val="Arial"/>
        <family val="2"/>
      </rPr>
      <t xml:space="preserve"> A particular presentation of the target is essential or is legally required for the information being conveyed.</t>
    </r>
  </si>
  <si>
    <t xml:space="preserve">
 • auto-populated, or
 • available for the user to select.
Except when:
 • re-entering the information is essential,
 • the information is required to ensure the security of the content, or
 • previously entered information is no longer valid.</t>
  </si>
  <si>
    <t xml:space="preserve">
 •  Human contact details
 •  Human contact mechanism
 •  Self-help option
 •  A fully automated contact mechanism</t>
  </si>
  <si>
    <r>
      <t xml:space="preserve">
Turn off: </t>
    </r>
    <r>
      <rPr>
        <sz val="10"/>
        <rFont val="Arial"/>
        <family val="2"/>
      </rPr>
      <t>The user is allowed to turn off the time limit before encountering it; or</t>
    </r>
    <r>
      <rPr>
        <b/>
        <sz val="10"/>
        <rFont val="Arial"/>
        <family val="2"/>
      </rPr>
      <t xml:space="preserve">
Adjust: </t>
    </r>
    <r>
      <rPr>
        <sz val="10"/>
        <rFont val="Arial"/>
        <family val="2"/>
      </rPr>
      <t>The user is allowed to adjust the time limit before encountering it over a wide range that is at least ten times the length of the default setting; or</t>
    </r>
    <r>
      <rPr>
        <b/>
        <sz val="10"/>
        <rFont val="Arial"/>
        <family val="2"/>
      </rPr>
      <t xml:space="preserve">
Extend: </t>
    </r>
    <r>
      <rPr>
        <sz val="10"/>
        <rFont val="Arial"/>
        <family val="2"/>
      </rPr>
      <t>The user is warned before time expires and given at least 20 seconds to extend the time limit with a simple action (for example, "press the space bar"), and the user is allowed to extend the time limit at least ten times; or</t>
    </r>
    <r>
      <rPr>
        <b/>
        <sz val="10"/>
        <rFont val="Arial"/>
        <family val="2"/>
      </rPr>
      <t xml:space="preserve">
Real-time Exception: </t>
    </r>
    <r>
      <rPr>
        <sz val="10"/>
        <rFont val="Arial"/>
        <family val="2"/>
      </rPr>
      <t>The time limit is a required part of a real-time event (for example, an auction), and no alternative to the time limit is possible; or</t>
    </r>
    <r>
      <rPr>
        <b/>
        <sz val="10"/>
        <rFont val="Arial"/>
        <family val="2"/>
      </rPr>
      <t xml:space="preserve">
Essential Exception: </t>
    </r>
    <r>
      <rPr>
        <sz val="10"/>
        <rFont val="Arial"/>
        <family val="2"/>
      </rPr>
      <t>The time limit is essential and extending it would invalidate the activity; or</t>
    </r>
    <r>
      <rPr>
        <b/>
        <sz val="10"/>
        <rFont val="Arial"/>
        <family val="2"/>
      </rPr>
      <t xml:space="preserve">
20 Hour Exception: </t>
    </r>
    <r>
      <rPr>
        <sz val="10"/>
        <rFont val="Arial"/>
        <family val="2"/>
      </rPr>
      <t>The time limit is longer than 20 hours.</t>
    </r>
  </si>
  <si>
    <t>3.3.9</t>
  </si>
  <si>
    <t>Accessibility Conformance Statement</t>
  </si>
  <si>
    <t>Colour Contrast Analysis for combinations of
text and background colours (level AA)</t>
  </si>
  <si>
    <t>Colour Contrast Analysis for combinations
of adjacent colours</t>
  </si>
  <si>
    <t>There is no functionality that uses a dragging movement for operation.</t>
  </si>
  <si>
    <t>There is no authentication process.</t>
  </si>
  <si>
    <t>NO STATUS SET</t>
  </si>
  <si>
    <t>If the developers have added “autocomplete” attributes, we will accept:
Town = address-level1 or
County = address-level1 and Town = address-level2
If the developers have not added “autocomplete” attributes, we recommend:
Town = address-level1
County does not have an “autocomplete” attribute.
In both cases we ignore the fact that WCAG refers to “post town”.</t>
  </si>
  <si>
    <t>This SC only applies to login pages.
It does not apply to further authentication processes when you are already logged in (such as when you add a new recipient to a bank account). However, we could report issues relating to such authentication processes as comments.</t>
  </si>
  <si>
    <t>This only applies when the user input relates to data entry to the server.
It does not apply to links or other controls (such as an expand/collapse widget, or similar interactive components) that are not associated with data entry.
It also does not apply to whether the labels are sufficiently clear or descriptive. That is covered separately by 2.4.6: Headings and Labels
The absence of adequate instructions for functionality that does not relate to data entry does not violate any SCs, even at level AAA. All we can do is make a comment.</t>
  </si>
  <si>
    <t>It is not necessary to re-enter information that was previously entered by or provided to the user.
The re-entered information is auto-populated.
The re-entered information is available for the user to select.
Re-entering the information is essential.
The re-entered information is required to ensure the security of the content.
Previously entered information is no longer valid.</t>
  </si>
  <si>
    <t>3.25
cont.</t>
  </si>
  <si>
    <r>
      <rPr>
        <b/>
        <sz val="10"/>
        <rFont val="Arial"/>
        <family val="2"/>
      </rPr>
      <t>Success Criteria</t>
    </r>
    <r>
      <rPr>
        <sz val="10"/>
        <rFont val="Arial"/>
        <family val="2"/>
      </rPr>
      <t xml:space="preserve">
5. Added the WCAG 2.2 success criteria.
6. The appropriate rows are now hidden, based on the WCAG 2.0, 2.1 and 2.2 and level A, AA and AAA settings on the Statistics worksheet.
7. The heading is automatically updated when the WCAG version combobox value is changed on the Statistics worksheet.
8. Modified the behaviour of the Show Default Comments button such that testing hints are displayed if the status is not set.</t>
    </r>
  </si>
  <si>
    <r>
      <rPr>
        <b/>
        <sz val="10"/>
        <rFont val="Arial"/>
        <family val="2"/>
      </rPr>
      <t>Colour Contrast Analysis</t>
    </r>
    <r>
      <rPr>
        <sz val="10"/>
        <rFont val="Arial"/>
        <family val="2"/>
      </rPr>
      <t xml:space="preserve">
9. Changed the padding around the colour contrast images to 5px on all sides.</t>
    </r>
  </si>
  <si>
    <r>
      <rPr>
        <b/>
        <sz val="10"/>
        <rFont val="Arial"/>
        <family val="2"/>
      </rPr>
      <t>Default Comments</t>
    </r>
    <r>
      <rPr>
        <sz val="10"/>
        <rFont val="Arial"/>
        <family val="2"/>
      </rPr>
      <t xml:space="preserve">
10. Added some default text for the WCAG 2.2 success criteria, but not much.
11. Added testing hints for SC 1.3.5, 3.3.2 and 3.3.8.</t>
    </r>
  </si>
  <si>
    <r>
      <rPr>
        <b/>
        <sz val="10"/>
        <rFont val="Arial"/>
        <family val="2"/>
      </rPr>
      <t>Statistics</t>
    </r>
    <r>
      <rPr>
        <sz val="10"/>
        <rFont val="Arial"/>
        <family val="2"/>
      </rPr>
      <t xml:space="preserve">
1. Removed the average non-conformances per page cells.
2. The heading is automatically updated when the WCAG version combobox value is changed.
3. Adjusted the ranges in the formulae in columns E to P on the Statistics worksheet to take account of the new WCAG 2.2 success criteria.
4. Updated the formulae in the green and red columns to take account of the number of SCs in WCAG 2.0, 2.1 and 2.2.</t>
    </r>
  </si>
  <si>
    <t>3.26</t>
  </si>
  <si>
    <r>
      <rPr>
        <b/>
        <sz val="10"/>
        <rFont val="Arial"/>
        <family val="2"/>
      </rPr>
      <t>Colour Contrast Analysis</t>
    </r>
    <r>
      <rPr>
        <sz val="10"/>
        <rFont val="Arial"/>
        <family val="2"/>
      </rPr>
      <t xml:space="preserve">
1. Fixed the bugs that were causing VBA errors and were causing the page to jump to the top after making changes below the fold. The routines now only get applied to images in column B instead of the whole spreadsheet.</t>
    </r>
  </si>
  <si>
    <t>3.27</t>
  </si>
  <si>
    <t>Template version 3.27</t>
  </si>
  <si>
    <r>
      <rPr>
        <b/>
        <sz val="10"/>
        <rFont val="Arial"/>
        <family val="2"/>
      </rPr>
      <t>Statistics</t>
    </r>
    <r>
      <rPr>
        <sz val="10"/>
        <rFont val="Arial"/>
        <family val="2"/>
      </rPr>
      <t xml:space="preserve">
1. Hid row 130 of the Success Criteria worksheet when version 2.0 is selected.</t>
    </r>
  </si>
  <si>
    <t>3.27
cont.</t>
  </si>
  <si>
    <r>
      <rPr>
        <b/>
        <sz val="10"/>
        <rFont val="Arial"/>
        <family val="2"/>
      </rPr>
      <t>Success Criteria</t>
    </r>
    <r>
      <rPr>
        <sz val="10"/>
        <rFont val="Arial"/>
        <family val="2"/>
      </rPr>
      <t xml:space="preserve">
2. Fixed the formulae in row 88 of the Success Criteria worksheet so they do not give an error if the number of colour contrast non-conformances on a page is a multiple of 10.</t>
    </r>
  </si>
  <si>
    <t>Home</t>
  </si>
  <si>
    <t>I’m a voter</t>
  </si>
  <si>
    <t>Information for carers and people with a disability</t>
  </si>
  <si>
    <t>Candidates and agents meeting online form</t>
  </si>
  <si>
    <t>Statutory notices and elections timetable (timeline data table only)</t>
  </si>
  <si>
    <t>2021 Election results page</t>
  </si>
  <si>
    <t>Header</t>
  </si>
  <si>
    <t>Footer</t>
  </si>
  <si>
    <t>https://elects-test.glatest.org.uk/?check_logged_in=1</t>
  </si>
  <si>
    <t>GLA</t>
  </si>
  <si>
    <t>London Elects (public facing)</t>
  </si>
  <si>
    <t>006282</t>
  </si>
  <si>
    <t>1</t>
  </si>
  <si>
    <t>It is good practice to only have one &lt;h1&gt; tag per page, but it is not a non-conformance.</t>
  </si>
  <si>
    <t>There are no time limits.</t>
  </si>
  <si>
    <t>No input errors can occur.</t>
  </si>
  <si>
    <t>https://elects-test.glatest.org.uk/im-voter/count-status</t>
  </si>
  <si>
    <t>Count status</t>
  </si>
  <si>
    <t>https://elects-test.glatest.org.uk/im-voter/count-status/assembly-member-count-status</t>
  </si>
  <si>
    <t>Assembly member count status</t>
  </si>
  <si>
    <t>https://elects-test.glatest.org.uk/im-voter</t>
  </si>
  <si>
    <t>https://elects-test.glatest.org.uk/information-carers-and-people-disability</t>
  </si>
  <si>
    <t>WCAG 2.2 website accessibility audit_x000D_
Statistics</t>
  </si>
  <si>
    <t>WCAG 2.2 website accessibility audit_x000D_
Success Criteria</t>
  </si>
  <si>
    <t>On 21 September 2023 the W3C published an explanatory note stating that all content created using XML or HTML automatically passes this success criterion. It was therefore removed from WCAG 2.2 prior to publication.</t>
  </si>
  <si>
    <t>Candidate page</t>
  </si>
  <si>
    <t>Media centre</t>
  </si>
  <si>
    <t>Polling station finder (CB1 7RT or CB2 8RN)</t>
  </si>
  <si>
    <t xml:space="preserve">The table is missing column headings. Put the text, "Events", "Working days before poll" and "Date" into &lt;th&gt; elements. Give the &lt;th&gt; elements scope="col" attributes.
There is a further heading row further down the table for polling day. These should also go into &lt;th&gt; elements. However, using a separate table for Polling Day data would be better and is recommended. </t>
  </si>
  <si>
    <t>Search results page ("Sutton")</t>
  </si>
  <si>
    <t>The search input is programmatically identified with a non-visible &lt;label&gt; with a value of "Search". The visible label is provided by placeholder text with a value of "Enter a search term" which does not match. 
Note that the visible label can only match the accessible name in its default state. As soon as a user enters a term, they no longer match. Using a visible text label is recommended.</t>
  </si>
  <si>
    <t>The &lt;nav&gt; element used for the breadcrumb navigation should have an aria-label with a value of, "breadcrumb"
The last element in the breadcrumb trail should have an aria-current="page" attribute.
The cards should not be in &lt;article&gt; elements. These should be reserved for "self-contained composition in a document, page, application, or site, which is intended to be independently distributable or reusable (e.g., in syndication)."</t>
  </si>
  <si>
    <t>In the Useful downloads section, each of the download controls has an aria-labelledby attribute that is overwriting the visible label of the control. Change these to aria-describedby attributes, so that the label effectively becomes, "Download. West Central 2021"</t>
  </si>
  <si>
    <t>https://elects-test.glatest.org.uk/mayoral-candidates/sadiq-khan</t>
  </si>
  <si>
    <t>No operations rely on dragging movement.</t>
  </si>
  <si>
    <t>The input field does not collect information about the user.</t>
  </si>
  <si>
    <t>https://elects-test.glatest.org.uk/im-candidate/sign-candidates-and-agents-meeting/online-form</t>
  </si>
  <si>
    <t>The &lt;nav&gt; element used for the breadcrumb navigation should have an aria-label with a value of, "breadcrumb"
The last element in the breadcrumb trail should have an aria-current="page" attribute.</t>
  </si>
  <si>
    <t>No redundant entry is required for the form.</t>
  </si>
  <si>
    <t>The following "autocomplete" attributes must be added to the following textboxes:
Telephone: autocomplete="tel"
Email: autocomplete="email"</t>
  </si>
  <si>
    <t>Input element</t>
  </si>
  <si>
    <t>Grey border against light grey background</t>
  </si>
  <si>
    <t xml:space="preserve">White background of input element against grey border </t>
  </si>
  <si>
    <t>#D8D8D8</t>
  </si>
  <si>
    <t>#FFFFFF</t>
  </si>
  <si>
    <t>#DEDEDE</t>
  </si>
  <si>
    <t>If the input element has sufficient contrast with the border (see above) this is redundant and no action is required.</t>
  </si>
  <si>
    <t>Grey border against white background</t>
  </si>
  <si>
    <t>#595959</t>
  </si>
  <si>
    <t>https://elects-test.glatest.org.uk/statutory-notices-and-elections-timetable</t>
  </si>
  <si>
    <t>Change the border colour to a grey that provides sufficient contrast with the page background and the input element such as #333333
Alternatively, change to #595959 and increase the border width to 2px</t>
  </si>
  <si>
    <t>https://elects-test.glatest.org.uk/search?search_term=sutton</t>
  </si>
  <si>
    <t>https://elects-test.glatest.org.uk/im-voter/election-results/results-2021</t>
  </si>
  <si>
    <t>The &lt;nav&gt; element used for the breadcrumb navigation should have an aria-label with a value of, "breadcrumb"
The last element in the breadcrumb trail should have an aria-current="page" attribute.
In the Results data table the bold text Borough and Count status are column headings. These should be in &lt;th&gt; elements with scope="col" attributes. The Borough names in the left hand column are row headings, and these should be in &lt;th&gt; elements with scope="row" attributes. See https://www.w3.org/WAI/tutorials/tables/two-headers/ for guidance.</t>
  </si>
  <si>
    <t>In the "See results for other years" component, the link for the currently displayed results year should have an aria-current="page" attribute.
In the social media component, the text "Share this page" should be in an &lt;h2&gt; tag.</t>
  </si>
  <si>
    <t>The &lt;nav&gt; element used for the breadcrumb navigation should have an aria-label with a value of, "breadcrumb"
The last element in the breadcrumb trail should have an aria-current="page" attribute.
The hidden &lt;h2&gt; tags for Sadiq Khan image and Labour logo are unnecessary and should be removed. 
In the social media component, the text "Share this page" should be in an &lt;h2&gt; tag.</t>
  </si>
  <si>
    <t>https://elects-test.glatest.org.uk/media-centre</t>
  </si>
  <si>
    <t>The Twitter feed requires a lot of keystrokes to navigate past. Consider adding a "Skip Twitter feed" link for keyboard-only users.</t>
  </si>
  <si>
    <t>Twitter links and hashtags</t>
  </si>
  <si>
    <t>#1D9BF0</t>
  </si>
  <si>
    <t>Small</t>
  </si>
  <si>
    <t>Twiter - control</t>
  </si>
  <si>
    <t>The search input is programmatically identified with a non-visible &lt;label&gt; with a value of "Enter a postcode". The visible label is provided by placeholder text with a value of "Enter postcode" which does not match. 
Note that the visible label can only match the accessible name in its default state. As soon as a user enters a term, they no longer match. Using a visible text label is recommended.</t>
  </si>
  <si>
    <t>The &lt;h2&gt; element with the text, "Information for carers and people with a disability" should be removed as it is the same as the &lt;h1&gt; tag. 
In the social media component, the text "Share this page" should be in an &lt;h2&gt; tag.</t>
  </si>
  <si>
    <t>The &lt;figure&gt; element is not well supported by assistive technologies, and whilst it is compliant, simply using an &lt;img&gt; tag is recommended.</t>
  </si>
  <si>
    <t>The &lt;html&gt; element has the attribute lang="en", which is sufficient to meet the success criterion. Change it to "en-GB", which is British English, so screen readers use the appropriate accent.</t>
  </si>
  <si>
    <t>Paul Crichton</t>
  </si>
  <si>
    <t>Windows 10</t>
  </si>
  <si>
    <t>Google Chrome 121.0.6167.162</t>
  </si>
  <si>
    <t>NVDA 2022</t>
  </si>
  <si>
    <t>14"</t>
  </si>
  <si>
    <t>1920x1080</t>
  </si>
  <si>
    <t>Microsoft Edge</t>
  </si>
  <si>
    <t>Firefox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</si>
</sst>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F800]dddd\,\ mmmm\ dd\,\ yyyy"/>
  </numFmts>
  <fonts count="41" x14ac:knownFonts="1">
    <font>
      <sz val="10"/>
      <name val="Arial"/>
    </font>
    <font>
      <sz val="10"/>
      <name val="Arial"/>
      <family val="2"/>
    </font>
    <font>
      <sz val="11"/>
      <name val="Arial"/>
      <family val="2"/>
    </font>
    <font>
      <sz val="8"/>
      <name val="Arial"/>
      <family val="2"/>
    </font>
    <font>
      <b/>
      <sz val="10"/>
      <name val="Arial"/>
      <family val="2"/>
    </font>
    <font>
      <sz val="10"/>
      <name val="Arial"/>
      <family val="2"/>
    </font>
    <font>
      <u/>
      <sz val="10"/>
      <color indexed="12"/>
      <name val="Arial"/>
      <family val="2"/>
    </font>
    <font>
      <sz val="10"/>
      <color indexed="8"/>
      <name val="Arial"/>
      <family val="2"/>
    </font>
    <font>
      <b/>
      <sz val="14"/>
      <color indexed="30"/>
      <name val="Arial"/>
      <family val="2"/>
    </font>
    <font>
      <b/>
      <sz val="10"/>
      <color indexed="8"/>
      <name val="Arial"/>
      <family val="2"/>
    </font>
    <font>
      <b/>
      <sz val="16"/>
      <name val="Arial"/>
      <family val="2"/>
    </font>
    <font>
      <b/>
      <sz val="12"/>
      <name val="Arial"/>
      <family val="2"/>
    </font>
    <font>
      <b/>
      <sz val="10"/>
      <color indexed="17"/>
      <name val="Arial"/>
      <family val="2"/>
    </font>
    <font>
      <b/>
      <sz val="10"/>
      <color indexed="60"/>
      <name val="Arial"/>
      <family val="2"/>
    </font>
    <font>
      <b/>
      <sz val="10"/>
      <color indexed="12"/>
      <name val="Arial"/>
      <family val="2"/>
    </font>
    <font>
      <b/>
      <sz val="11"/>
      <name val="Arial"/>
      <family val="2"/>
    </font>
    <font>
      <sz val="16"/>
      <name val="Arial"/>
      <family val="2"/>
    </font>
    <font>
      <sz val="18"/>
      <name val="Arial"/>
      <family val="2"/>
    </font>
    <font>
      <sz val="16"/>
      <color indexed="8"/>
      <name val="Arial"/>
      <family val="2"/>
    </font>
    <font>
      <b/>
      <sz val="14"/>
      <color indexed="8"/>
      <name val="Arial"/>
      <family val="2"/>
    </font>
    <font>
      <sz val="12"/>
      <name val="Arial"/>
      <family val="2"/>
    </font>
    <font>
      <sz val="14"/>
      <name val="Arial"/>
      <family val="2"/>
    </font>
    <font>
      <sz val="8"/>
      <name val="Arial"/>
      <family val="2"/>
    </font>
    <font>
      <b/>
      <u/>
      <sz val="10"/>
      <color indexed="56"/>
      <name val="Arial"/>
      <family val="2"/>
    </font>
    <font>
      <b/>
      <u/>
      <sz val="11"/>
      <color indexed="12"/>
      <name val="Arial"/>
      <family val="2"/>
    </font>
    <font>
      <sz val="10"/>
      <color theme="1"/>
      <name val="Arial"/>
      <family val="2"/>
    </font>
    <font>
      <sz val="26"/>
      <name val="Arial"/>
      <family val="2"/>
    </font>
    <font>
      <b/>
      <u/>
      <sz val="10"/>
      <name val="Arial"/>
      <family val="2"/>
    </font>
    <font>
      <b/>
      <sz val="10"/>
      <color theme="1"/>
      <name val="Arial"/>
      <family val="2"/>
    </font>
    <font>
      <sz val="12"/>
      <name val="Calibri"/>
      <family val="2"/>
    </font>
    <font>
      <sz val="14"/>
      <name val="Calibri"/>
      <family val="2"/>
    </font>
    <font>
      <b/>
      <sz val="14"/>
      <name val="Calibri"/>
      <family val="2"/>
    </font>
    <font>
      <b/>
      <sz val="13"/>
      <color theme="3"/>
      <name val="Calibri"/>
      <family val="2"/>
    </font>
    <font>
      <sz val="10"/>
      <color indexed="12"/>
      <name val="Arial"/>
      <family val="2"/>
    </font>
    <font>
      <sz val="10"/>
      <color rgb="FF000000"/>
      <name val="Arial"/>
      <family val="2"/>
    </font>
    <font>
      <b/>
      <sz val="9"/>
      <color theme="1"/>
      <name val="Arial"/>
      <family val="2"/>
    </font>
    <font>
      <u/>
      <sz val="10"/>
      <color rgb="FF0000FF"/>
      <name val="Arial"/>
      <family val="2"/>
    </font>
    <font>
      <b/>
      <sz val="11"/>
      <color theme="1"/>
      <name val="Arial"/>
      <family val="2"/>
    </font>
    <font>
      <b/>
      <sz val="10"/>
      <color indexed="30"/>
      <name val="Arial"/>
      <family val="2"/>
    </font>
    <font>
      <sz val="6"/>
      <name val="Arial"/>
      <family val="2"/>
    </font>
    <font>
      <sz val="10"/>
      <color rgb="FF0000FF"/>
      <name val="Arial"/>
      <family val="2"/>
    </font>
  </fonts>
  <fills count="20">
    <fill>
      <patternFill patternType="none"/>
    </fill>
    <fill>
      <patternFill patternType="gray125"/>
    </fill>
    <fill>
      <patternFill patternType="solid">
        <fgColor indexed="26"/>
        <bgColor indexed="64"/>
      </patternFill>
    </fill>
    <fill>
      <patternFill patternType="solid">
        <fgColor indexed="9"/>
        <bgColor indexed="64"/>
      </patternFill>
    </fill>
    <fill>
      <patternFill patternType="solid">
        <fgColor indexed="22"/>
        <bgColor indexed="64"/>
      </patternFill>
    </fill>
    <fill>
      <patternFill patternType="solid">
        <fgColor indexed="45"/>
        <bgColor indexed="64"/>
      </patternFill>
    </fill>
    <fill>
      <patternFill patternType="solid">
        <fgColor indexed="47"/>
        <bgColor indexed="64"/>
      </patternFill>
    </fill>
    <fill>
      <patternFill patternType="solid">
        <fgColor indexed="42"/>
        <bgColor indexed="64"/>
      </patternFill>
    </fill>
    <fill>
      <patternFill patternType="solid">
        <fgColor indexed="29"/>
        <bgColor indexed="64"/>
      </patternFill>
    </fill>
    <fill>
      <patternFill patternType="solid">
        <fgColor theme="0"/>
        <bgColor indexed="64"/>
      </patternFill>
    </fill>
    <fill>
      <patternFill patternType="solid">
        <fgColor rgb="FFA1CF91"/>
        <bgColor indexed="64"/>
      </patternFill>
    </fill>
    <fill>
      <patternFill patternType="solid">
        <fgColor rgb="FFFFC000"/>
        <bgColor indexed="64"/>
      </patternFill>
    </fill>
    <fill>
      <patternFill patternType="solid">
        <fgColor theme="8" tint="0.59999389629810485"/>
        <bgColor indexed="64"/>
      </patternFill>
    </fill>
    <fill>
      <patternFill patternType="solid">
        <fgColor rgb="FFFF0000"/>
        <bgColor indexed="64"/>
      </patternFill>
    </fill>
    <fill>
      <patternFill patternType="solid">
        <fgColor rgb="FFC0C0C0"/>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FFCC99"/>
        <bgColor indexed="64"/>
      </patternFill>
    </fill>
    <fill>
      <patternFill patternType="solid">
        <fgColor rgb="FFFFFFCC"/>
        <bgColor indexed="64"/>
      </patternFill>
    </fill>
    <fill>
      <patternFill patternType="solid">
        <fgColor rgb="FFFEFEFE"/>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style="thin">
        <color theme="1"/>
      </bottom>
      <diagonal/>
    </border>
    <border>
      <left style="thin">
        <color theme="1"/>
      </left>
      <right style="thin">
        <color theme="1"/>
      </right>
      <top/>
      <bottom/>
      <diagonal/>
    </border>
    <border>
      <left style="thick">
        <color theme="3"/>
      </left>
      <right style="thick">
        <color theme="3"/>
      </right>
      <top/>
      <bottom/>
      <diagonal/>
    </border>
    <border>
      <left style="thin">
        <color theme="1"/>
      </left>
      <right/>
      <top style="thin">
        <color theme="1"/>
      </top>
      <bottom/>
      <diagonal/>
    </border>
    <border>
      <left style="thin">
        <color theme="1"/>
      </left>
      <right/>
      <top/>
      <bottom style="thin">
        <color theme="1"/>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s>
  <cellStyleXfs count="6">
    <xf numFmtId="0" fontId="0" fillId="0" borderId="0"/>
    <xf numFmtId="0" fontId="24" fillId="0" borderId="0" applyNumberFormat="0" applyFill="0" applyBorder="0" applyAlignment="0" applyProtection="0">
      <alignment vertical="top"/>
      <protection locked="0"/>
    </xf>
    <xf numFmtId="0" fontId="10" fillId="0" borderId="0">
      <alignment horizontal="left" vertical="top" wrapText="1" indent="15"/>
    </xf>
    <xf numFmtId="0" fontId="6" fillId="0" borderId="0" applyFill="0" applyBorder="0" applyAlignment="0" applyProtection="0">
      <alignment vertical="top"/>
      <protection locked="0"/>
    </xf>
    <xf numFmtId="0" fontId="1" fillId="0" borderId="0"/>
    <xf numFmtId="0" fontId="36" fillId="0" borderId="0" applyNumberFormat="0" applyFill="0" applyBorder="0" applyAlignment="0" applyProtection="0"/>
  </cellStyleXfs>
  <cellXfs count="323">
    <xf numFmtId="0" fontId="0" fillId="0" borderId="0" xfId="0"/>
    <xf numFmtId="0" fontId="4" fillId="0" borderId="0" xfId="0" applyFont="1"/>
    <xf numFmtId="0" fontId="0" fillId="0" borderId="0" xfId="0" applyAlignment="1">
      <alignment horizontal="center" vertical="center"/>
    </xf>
    <xf numFmtId="0" fontId="0" fillId="0" borderId="1" xfId="0" applyBorder="1" applyAlignment="1">
      <alignment horizontal="center" vertical="center" wrapText="1"/>
    </xf>
    <xf numFmtId="49" fontId="0" fillId="0" borderId="0" xfId="0" applyNumberFormat="1" applyAlignment="1">
      <alignment horizontal="right" vertical="top"/>
    </xf>
    <xf numFmtId="0" fontId="0" fillId="0" borderId="0" xfId="0" applyAlignment="1">
      <alignment horizontal="left" vertical="top" wrapText="1"/>
    </xf>
    <xf numFmtId="49" fontId="24" fillId="0" borderId="0" xfId="1" applyNumberFormat="1" applyFill="1" applyBorder="1" applyAlignment="1" applyProtection="1">
      <alignment horizontal="right" vertical="top" wrapText="1"/>
    </xf>
    <xf numFmtId="0" fontId="7" fillId="0" borderId="0" xfId="0" applyFont="1" applyAlignment="1">
      <alignment horizontal="center" vertical="center" wrapText="1"/>
    </xf>
    <xf numFmtId="0" fontId="0" fillId="0" borderId="0" xfId="0" applyProtection="1">
      <protection locked="0"/>
    </xf>
    <xf numFmtId="49" fontId="8" fillId="0" borderId="0" xfId="0" applyNumberFormat="1" applyFont="1" applyAlignment="1">
      <alignment horizontal="right" vertical="top"/>
    </xf>
    <xf numFmtId="0" fontId="4" fillId="2" borderId="1" xfId="0" applyFont="1" applyFill="1" applyBorder="1"/>
    <xf numFmtId="0" fontId="4" fillId="0" borderId="1" xfId="0" applyFont="1" applyBorder="1" applyAlignment="1">
      <alignment horizontal="center"/>
    </xf>
    <xf numFmtId="0" fontId="12" fillId="0" borderId="1" xfId="0" applyFont="1" applyBorder="1" applyAlignment="1">
      <alignment horizontal="center"/>
    </xf>
    <xf numFmtId="0" fontId="12" fillId="0" borderId="0" xfId="0" applyFont="1" applyAlignment="1">
      <alignment horizontal="center"/>
    </xf>
    <xf numFmtId="0" fontId="13" fillId="0" borderId="1" xfId="0" applyFont="1" applyBorder="1" applyAlignment="1">
      <alignment horizontal="center"/>
    </xf>
    <xf numFmtId="0" fontId="14" fillId="0" borderId="1" xfId="0" applyFont="1" applyBorder="1" applyAlignment="1">
      <alignment horizontal="center"/>
    </xf>
    <xf numFmtId="0" fontId="4" fillId="2" borderId="1" xfId="0" applyFont="1" applyFill="1" applyBorder="1" applyAlignment="1">
      <alignment horizontal="center"/>
    </xf>
    <xf numFmtId="0" fontId="1" fillId="0" borderId="0" xfId="0" applyFont="1"/>
    <xf numFmtId="0" fontId="13" fillId="0" borderId="0" xfId="0" applyFont="1" applyAlignment="1">
      <alignment horizontal="center"/>
    </xf>
    <xf numFmtId="0" fontId="14" fillId="0" borderId="0" xfId="0" applyFont="1" applyAlignment="1">
      <alignment horizontal="center"/>
    </xf>
    <xf numFmtId="0" fontId="4" fillId="0" borderId="0" xfId="0" applyFont="1" applyAlignment="1">
      <alignment horizontal="center"/>
    </xf>
    <xf numFmtId="0" fontId="0" fillId="0" borderId="0" xfId="0" applyAlignment="1">
      <alignment horizontal="center"/>
    </xf>
    <xf numFmtId="0" fontId="1" fillId="0" borderId="0" xfId="0" applyFont="1" applyAlignment="1">
      <alignment horizontal="center" wrapText="1"/>
    </xf>
    <xf numFmtId="0" fontId="0" fillId="0" borderId="2" xfId="0" applyBorder="1"/>
    <xf numFmtId="0" fontId="0" fillId="0" borderId="2" xfId="0" applyBorder="1" applyAlignment="1">
      <alignment horizontal="center" vertical="center"/>
    </xf>
    <xf numFmtId="0" fontId="1" fillId="0" borderId="2" xfId="0" applyFont="1" applyBorder="1" applyAlignment="1">
      <alignment horizontal="left" vertical="center"/>
    </xf>
    <xf numFmtId="0" fontId="1" fillId="0" borderId="0" xfId="0" applyFont="1" applyAlignment="1">
      <alignment horizontal="center" vertical="center"/>
    </xf>
    <xf numFmtId="0" fontId="7" fillId="3" borderId="4" xfId="0" applyFont="1" applyFill="1" applyBorder="1" applyAlignment="1">
      <alignment horizontal="center" vertical="top" wrapText="1"/>
    </xf>
    <xf numFmtId="0" fontId="7" fillId="3" borderId="5" xfId="0" applyFont="1" applyFill="1" applyBorder="1" applyAlignment="1">
      <alignment horizontal="center" vertical="top" wrapText="1"/>
    </xf>
    <xf numFmtId="0" fontId="4" fillId="3" borderId="5" xfId="0" applyFont="1" applyFill="1" applyBorder="1" applyAlignment="1">
      <alignment vertical="top" wrapText="1"/>
    </xf>
    <xf numFmtId="0" fontId="0" fillId="3" borderId="4" xfId="0" applyFill="1" applyBorder="1" applyAlignment="1">
      <alignment horizontal="left" vertical="top" wrapText="1"/>
    </xf>
    <xf numFmtId="49" fontId="4" fillId="4" borderId="1" xfId="0" applyNumberFormat="1" applyFont="1" applyFill="1" applyBorder="1" applyAlignment="1">
      <alignment horizontal="center" vertical="top"/>
    </xf>
    <xf numFmtId="0" fontId="9" fillId="4" borderId="4" xfId="0" applyFont="1" applyFill="1" applyBorder="1" applyAlignment="1">
      <alignment horizontal="center" vertical="center" wrapText="1"/>
    </xf>
    <xf numFmtId="0" fontId="0" fillId="0" borderId="0" xfId="0" applyAlignment="1" applyProtection="1">
      <alignment vertical="center" wrapText="1"/>
      <protection locked="0"/>
    </xf>
    <xf numFmtId="0" fontId="5" fillId="0" borderId="1" xfId="0" applyFont="1" applyBorder="1" applyAlignment="1" applyProtection="1">
      <alignment vertical="center" wrapText="1"/>
      <protection locked="0"/>
    </xf>
    <xf numFmtId="0" fontId="1" fillId="0" borderId="1" xfId="0" applyFont="1" applyBorder="1" applyAlignment="1" applyProtection="1">
      <alignment horizontal="center" vertical="center" wrapText="1"/>
      <protection locked="0"/>
    </xf>
    <xf numFmtId="0" fontId="1" fillId="0" borderId="0" xfId="0" applyFont="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0" xfId="0" applyFont="1" applyAlignment="1" applyProtection="1">
      <alignment vertical="center" wrapText="1"/>
      <protection locked="0"/>
    </xf>
    <xf numFmtId="0" fontId="1" fillId="0" borderId="1" xfId="0" applyFont="1" applyBorder="1" applyAlignment="1" applyProtection="1">
      <alignment vertical="center" wrapText="1"/>
      <protection locked="0"/>
    </xf>
    <xf numFmtId="0" fontId="4" fillId="0" borderId="0" xfId="0" applyFont="1" applyAlignment="1" applyProtection="1">
      <alignment vertical="center" wrapText="1"/>
      <protection locked="0"/>
    </xf>
    <xf numFmtId="0" fontId="0" fillId="0" borderId="1" xfId="0" applyBorder="1" applyAlignment="1" applyProtection="1">
      <alignment vertical="center" wrapText="1"/>
      <protection locked="0"/>
    </xf>
    <xf numFmtId="0" fontId="0" fillId="0" borderId="1"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5" borderId="7" xfId="0" applyFill="1" applyBorder="1" applyAlignment="1" applyProtection="1">
      <alignment vertical="center"/>
      <protection locked="0"/>
    </xf>
    <xf numFmtId="0" fontId="0" fillId="5" borderId="8" xfId="0" applyFill="1" applyBorder="1" applyAlignment="1" applyProtection="1">
      <alignment vertical="center"/>
      <protection locked="0"/>
    </xf>
    <xf numFmtId="0" fontId="0" fillId="5" borderId="8" xfId="0" applyFill="1" applyBorder="1" applyAlignment="1" applyProtection="1">
      <alignment horizontal="center" vertical="center"/>
      <protection locked="0"/>
    </xf>
    <xf numFmtId="0" fontId="0" fillId="5" borderId="6" xfId="0" applyFill="1"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0" xfId="0" applyAlignment="1" applyProtection="1">
      <alignment vertical="center"/>
      <protection locked="0"/>
    </xf>
    <xf numFmtId="0" fontId="0" fillId="0" borderId="0" xfId="0" applyAlignment="1" applyProtection="1">
      <alignment wrapText="1"/>
      <protection locked="0"/>
    </xf>
    <xf numFmtId="0" fontId="4" fillId="4" borderId="4" xfId="0" applyFont="1" applyFill="1" applyBorder="1" applyAlignment="1">
      <alignment horizontal="center" vertical="center" wrapText="1"/>
    </xf>
    <xf numFmtId="0" fontId="1" fillId="0" borderId="1" xfId="0" applyFont="1" applyBorder="1" applyAlignment="1">
      <alignment horizontal="center" vertical="center" wrapText="1"/>
    </xf>
    <xf numFmtId="0" fontId="0" fillId="0" borderId="0" xfId="0" applyAlignment="1">
      <alignment horizontal="center" vertical="center" wrapText="1"/>
    </xf>
    <xf numFmtId="0" fontId="0" fillId="5" borderId="8" xfId="0" applyFill="1" applyBorder="1" applyAlignment="1">
      <alignment horizontal="center" vertical="center"/>
    </xf>
    <xf numFmtId="0" fontId="0" fillId="6" borderId="8" xfId="0" applyFill="1" applyBorder="1"/>
    <xf numFmtId="0" fontId="5" fillId="6" borderId="8" xfId="0" applyFont="1" applyFill="1" applyBorder="1" applyAlignment="1">
      <alignment vertical="center" wrapText="1"/>
    </xf>
    <xf numFmtId="0" fontId="16" fillId="3" borderId="3" xfId="0" applyFont="1" applyFill="1" applyBorder="1" applyAlignment="1">
      <alignment vertical="center" wrapText="1"/>
    </xf>
    <xf numFmtId="0" fontId="0" fillId="0" borderId="0" xfId="0" applyAlignment="1">
      <alignment vertical="center" wrapText="1"/>
    </xf>
    <xf numFmtId="0" fontId="4" fillId="4" borderId="1" xfId="0" applyFont="1" applyFill="1" applyBorder="1" applyAlignment="1">
      <alignment horizontal="center" vertical="center" wrapText="1"/>
    </xf>
    <xf numFmtId="0" fontId="1" fillId="0" borderId="1" xfId="0" applyFont="1" applyBorder="1" applyProtection="1">
      <protection locked="0"/>
    </xf>
    <xf numFmtId="0" fontId="9" fillId="4" borderId="1" xfId="0" applyFont="1" applyFill="1" applyBorder="1" applyAlignment="1" applyProtection="1">
      <alignment horizontal="center" vertical="center" wrapText="1"/>
      <protection locked="0"/>
    </xf>
    <xf numFmtId="0" fontId="0" fillId="3" borderId="4" xfId="0" applyFill="1" applyBorder="1" applyAlignment="1" applyProtection="1">
      <alignment horizontal="center" vertical="center" wrapText="1"/>
      <protection locked="0"/>
    </xf>
    <xf numFmtId="0" fontId="7" fillId="3" borderId="5" xfId="0" applyFont="1" applyFill="1" applyBorder="1" applyAlignment="1" applyProtection="1">
      <alignment horizontal="center" vertical="center" wrapText="1"/>
      <protection locked="0"/>
    </xf>
    <xf numFmtId="0" fontId="21" fillId="0" borderId="0" xfId="0" applyFont="1" applyAlignment="1">
      <alignment horizontal="left" wrapText="1"/>
    </xf>
    <xf numFmtId="0" fontId="0" fillId="0" borderId="0" xfId="0" applyAlignment="1">
      <alignment vertical="top"/>
    </xf>
    <xf numFmtId="0" fontId="1" fillId="0" borderId="0" xfId="0" applyFont="1" applyAlignment="1">
      <alignment horizontal="left" vertical="top" wrapText="1"/>
    </xf>
    <xf numFmtId="0" fontId="2" fillId="0" borderId="0" xfId="0" applyFont="1"/>
    <xf numFmtId="0" fontId="2" fillId="0" borderId="0" xfId="0" applyFont="1" applyAlignment="1">
      <alignment horizontal="center" wrapText="1"/>
    </xf>
    <xf numFmtId="0" fontId="2" fillId="0" borderId="0" xfId="0" applyFont="1" applyAlignment="1">
      <alignment horizontal="center"/>
    </xf>
    <xf numFmtId="0" fontId="0" fillId="4" borderId="1" xfId="0" applyFill="1" applyBorder="1" applyAlignment="1">
      <alignment horizontal="center"/>
    </xf>
    <xf numFmtId="0" fontId="0" fillId="5" borderId="1" xfId="0" applyFill="1" applyBorder="1" applyAlignment="1">
      <alignment horizontal="center"/>
    </xf>
    <xf numFmtId="0" fontId="0" fillId="7" borderId="1" xfId="0" applyFill="1" applyBorder="1" applyAlignment="1">
      <alignment horizontal="center"/>
    </xf>
    <xf numFmtId="0" fontId="23" fillId="4" borderId="4" xfId="0" applyFont="1" applyFill="1" applyBorder="1" applyAlignment="1">
      <alignment horizontal="center" vertical="center" wrapText="1"/>
    </xf>
    <xf numFmtId="0" fontId="0" fillId="9" borderId="0" xfId="0" applyFill="1"/>
    <xf numFmtId="0" fontId="4" fillId="9" borderId="0" xfId="0" applyFont="1" applyFill="1"/>
    <xf numFmtId="0" fontId="0" fillId="9" borderId="2" xfId="0" applyFill="1" applyBorder="1"/>
    <xf numFmtId="0" fontId="4" fillId="4" borderId="4" xfId="0" applyFont="1" applyFill="1" applyBorder="1" applyAlignment="1">
      <alignment horizontal="left" vertical="center" wrapText="1"/>
    </xf>
    <xf numFmtId="49" fontId="8" fillId="9" borderId="0" xfId="0" applyNumberFormat="1" applyFont="1" applyFill="1" applyAlignment="1">
      <alignment horizontal="right" vertical="top"/>
    </xf>
    <xf numFmtId="49" fontId="4" fillId="4" borderId="1" xfId="0" applyNumberFormat="1" applyFont="1" applyFill="1" applyBorder="1" applyAlignment="1">
      <alignment horizontal="right" vertical="top"/>
    </xf>
    <xf numFmtId="0" fontId="9" fillId="4" borderId="1" xfId="0" applyFont="1" applyFill="1" applyBorder="1" applyAlignment="1">
      <alignment horizontal="left" wrapText="1"/>
    </xf>
    <xf numFmtId="0" fontId="7" fillId="3" borderId="4" xfId="0" applyFont="1" applyFill="1" applyBorder="1" applyAlignment="1">
      <alignment horizontal="left" vertical="top" wrapText="1"/>
    </xf>
    <xf numFmtId="0" fontId="4" fillId="4" borderId="1" xfId="0" applyFont="1" applyFill="1" applyBorder="1" applyAlignment="1">
      <alignment horizontal="left" vertical="top" wrapText="1"/>
    </xf>
    <xf numFmtId="0" fontId="1" fillId="3" borderId="4" xfId="0" applyFont="1" applyFill="1" applyBorder="1" applyAlignment="1">
      <alignment horizontal="left" vertical="top" wrapText="1"/>
    </xf>
    <xf numFmtId="0" fontId="7" fillId="3" borderId="4" xfId="0" applyFont="1" applyFill="1" applyBorder="1" applyAlignment="1">
      <alignment vertical="top" wrapText="1"/>
    </xf>
    <xf numFmtId="0" fontId="1" fillId="3" borderId="4" xfId="0" applyFont="1" applyFill="1" applyBorder="1" applyAlignment="1">
      <alignment vertical="top" wrapText="1"/>
    </xf>
    <xf numFmtId="0" fontId="8" fillId="9" borderId="0" xfId="0" applyFont="1" applyFill="1" applyAlignment="1">
      <alignment horizontal="left" vertical="top"/>
    </xf>
    <xf numFmtId="0" fontId="8" fillId="0" borderId="0" xfId="0" applyFont="1" applyAlignment="1">
      <alignment horizontal="left" vertical="top"/>
    </xf>
    <xf numFmtId="0" fontId="4" fillId="11" borderId="4" xfId="0" applyFont="1" applyFill="1" applyBorder="1" applyAlignment="1">
      <alignment horizontal="center" vertical="center" wrapText="1"/>
    </xf>
    <xf numFmtId="0" fontId="4" fillId="12" borderId="4" xfId="0" applyFont="1" applyFill="1" applyBorder="1" applyAlignment="1">
      <alignment horizontal="center" vertical="center" wrapText="1"/>
    </xf>
    <xf numFmtId="0" fontId="5" fillId="6" borderId="8" xfId="0" applyFont="1" applyFill="1" applyBorder="1" applyAlignment="1" applyProtection="1">
      <alignment vertical="center"/>
      <protection locked="0"/>
    </xf>
    <xf numFmtId="0" fontId="7" fillId="3" borderId="11" xfId="0" applyFont="1" applyFill="1" applyBorder="1" applyAlignment="1">
      <alignment horizontal="center" vertical="top" wrapText="1"/>
    </xf>
    <xf numFmtId="0" fontId="4" fillId="3" borderId="11" xfId="0" applyFont="1" applyFill="1" applyBorder="1" applyAlignment="1">
      <alignment vertical="top" wrapText="1"/>
    </xf>
    <xf numFmtId="0" fontId="7" fillId="3" borderId="10" xfId="0" applyFont="1" applyFill="1" applyBorder="1" applyAlignment="1" applyProtection="1">
      <alignment horizontal="center" vertical="center" wrapText="1"/>
      <protection locked="0"/>
    </xf>
    <xf numFmtId="0" fontId="25" fillId="0" borderId="4" xfId="0" applyFont="1" applyBorder="1" applyAlignment="1">
      <alignment horizontal="center" vertical="top"/>
    </xf>
    <xf numFmtId="0" fontId="25" fillId="0" borderId="4" xfId="0" applyFont="1" applyBorder="1" applyAlignment="1">
      <alignment horizontal="center" vertical="top" wrapText="1"/>
    </xf>
    <xf numFmtId="0" fontId="25" fillId="0" borderId="4" xfId="0" applyFont="1" applyBorder="1" applyAlignment="1">
      <alignment vertical="top" wrapText="1"/>
    </xf>
    <xf numFmtId="49" fontId="1" fillId="0" borderId="4" xfId="0" applyNumberFormat="1" applyFont="1" applyBorder="1" applyAlignment="1">
      <alignment horizontal="center" vertical="top"/>
    </xf>
    <xf numFmtId="49" fontId="1" fillId="0" borderId="4" xfId="0" applyNumberFormat="1" applyFont="1" applyBorder="1" applyAlignment="1">
      <alignment horizontal="center" vertical="top" wrapText="1"/>
    </xf>
    <xf numFmtId="0" fontId="7" fillId="0" borderId="4" xfId="0" applyFont="1" applyBorder="1" applyAlignment="1">
      <alignment horizontal="left" wrapText="1"/>
    </xf>
    <xf numFmtId="49" fontId="4" fillId="4" borderId="4" xfId="0" applyNumberFormat="1" applyFont="1" applyFill="1" applyBorder="1" applyAlignment="1">
      <alignment horizontal="center" vertical="top"/>
    </xf>
    <xf numFmtId="0" fontId="4" fillId="4" borderId="4" xfId="0" applyFont="1" applyFill="1" applyBorder="1" applyAlignment="1">
      <alignment horizontal="left" vertical="top" wrapText="1"/>
    </xf>
    <xf numFmtId="0" fontId="1" fillId="3" borderId="4" xfId="0" applyFont="1" applyFill="1" applyBorder="1" applyAlignment="1">
      <alignment horizontal="center" vertical="top" wrapText="1"/>
    </xf>
    <xf numFmtId="0" fontId="2" fillId="9" borderId="0" xfId="0" applyFont="1" applyFill="1" applyAlignment="1" applyProtection="1">
      <alignment horizontal="center"/>
      <protection locked="0"/>
    </xf>
    <xf numFmtId="0" fontId="0" fillId="9" borderId="0" xfId="0" applyFill="1" applyAlignment="1">
      <alignment horizontal="center" vertical="center"/>
    </xf>
    <xf numFmtId="0" fontId="1" fillId="0" borderId="1" xfId="0" applyFont="1" applyBorder="1"/>
    <xf numFmtId="0" fontId="0" fillId="0" borderId="1" xfId="0" applyBorder="1"/>
    <xf numFmtId="0" fontId="26" fillId="13" borderId="0" xfId="0" applyFont="1" applyFill="1" applyAlignment="1">
      <alignment horizontal="left" vertical="top" wrapText="1"/>
    </xf>
    <xf numFmtId="0" fontId="4" fillId="0" borderId="0" xfId="0" applyFont="1" applyAlignment="1">
      <alignment vertical="top"/>
    </xf>
    <xf numFmtId="0" fontId="4" fillId="0" borderId="1" xfId="0" applyFont="1" applyBorder="1" applyAlignment="1">
      <alignment vertical="top"/>
    </xf>
    <xf numFmtId="0" fontId="1" fillId="0" borderId="1" xfId="0" applyFont="1" applyBorder="1" applyAlignment="1">
      <alignment vertical="top" wrapText="1"/>
    </xf>
    <xf numFmtId="0" fontId="0" fillId="0" borderId="1" xfId="0" applyBorder="1" applyAlignment="1">
      <alignment vertical="top"/>
    </xf>
    <xf numFmtId="0" fontId="1" fillId="0" borderId="1" xfId="1" applyFont="1" applyBorder="1" applyAlignment="1" applyProtection="1">
      <protection locked="0"/>
    </xf>
    <xf numFmtId="0" fontId="4" fillId="10" borderId="1" xfId="0" applyFont="1" applyFill="1" applyBorder="1" applyAlignment="1">
      <alignment horizontal="right"/>
    </xf>
    <xf numFmtId="0" fontId="10" fillId="9" borderId="9" xfId="0" applyFont="1" applyFill="1" applyBorder="1" applyAlignment="1">
      <alignment horizontal="left" vertical="top" wrapText="1" indent="15"/>
    </xf>
    <xf numFmtId="0" fontId="10" fillId="9" borderId="0" xfId="0" applyFont="1" applyFill="1" applyAlignment="1">
      <alignment horizontal="left" vertical="top" wrapText="1" indent="15"/>
    </xf>
    <xf numFmtId="0" fontId="16" fillId="3" borderId="0" xfId="0" applyFont="1" applyFill="1" applyAlignment="1">
      <alignment vertical="center" wrapText="1"/>
    </xf>
    <xf numFmtId="0" fontId="10" fillId="9" borderId="12" xfId="0" applyFont="1" applyFill="1" applyBorder="1" applyAlignment="1">
      <alignment horizontal="left" vertical="top" wrapText="1" indent="15"/>
    </xf>
    <xf numFmtId="0" fontId="16" fillId="9" borderId="9" xfId="0" applyFont="1" applyFill="1" applyBorder="1" applyAlignment="1">
      <alignment vertical="center" wrapText="1"/>
    </xf>
    <xf numFmtId="0" fontId="16" fillId="9" borderId="10" xfId="0" applyFont="1" applyFill="1" applyBorder="1" applyAlignment="1">
      <alignment vertical="center" wrapText="1"/>
    </xf>
    <xf numFmtId="0" fontId="1" fillId="0" borderId="6" xfId="0" applyFont="1" applyBorder="1" applyAlignment="1">
      <alignment horizontal="center" vertical="center" wrapText="1"/>
    </xf>
    <xf numFmtId="0" fontId="5" fillId="0" borderId="6" xfId="0" applyFont="1" applyBorder="1" applyAlignment="1">
      <alignment horizontal="center" vertical="center" wrapText="1"/>
    </xf>
    <xf numFmtId="0" fontId="16" fillId="3" borderId="14" xfId="0" applyFont="1" applyFill="1" applyBorder="1" applyAlignment="1">
      <alignment vertical="center" wrapText="1"/>
    </xf>
    <xf numFmtId="0" fontId="16" fillId="3" borderId="15" xfId="0" applyFont="1" applyFill="1" applyBorder="1" applyAlignment="1">
      <alignment vertical="center" wrapText="1"/>
    </xf>
    <xf numFmtId="0" fontId="4" fillId="4" borderId="11" xfId="0" applyFont="1" applyFill="1" applyBorder="1" applyAlignment="1">
      <alignment horizontal="left" vertical="center" wrapText="1"/>
    </xf>
    <xf numFmtId="0" fontId="4" fillId="4" borderId="11" xfId="0" applyFont="1" applyFill="1" applyBorder="1" applyAlignment="1">
      <alignment horizontal="center" vertical="center" wrapText="1"/>
    </xf>
    <xf numFmtId="0" fontId="27" fillId="4" borderId="11" xfId="0" applyFont="1" applyFill="1" applyBorder="1" applyAlignment="1">
      <alignment horizontal="center" vertical="center" wrapText="1"/>
    </xf>
    <xf numFmtId="0" fontId="10" fillId="9" borderId="14" xfId="0" applyFont="1" applyFill="1" applyBorder="1" applyAlignment="1">
      <alignment horizontal="left" vertical="top" wrapText="1" indent="15"/>
    </xf>
    <xf numFmtId="0" fontId="16" fillId="9" borderId="15" xfId="0" applyFont="1" applyFill="1" applyBorder="1" applyAlignment="1">
      <alignment vertical="center" wrapText="1"/>
    </xf>
    <xf numFmtId="0" fontId="16" fillId="9" borderId="3" xfId="0" applyFont="1" applyFill="1" applyBorder="1" applyAlignment="1">
      <alignment vertical="center" wrapText="1"/>
    </xf>
    <xf numFmtId="0" fontId="1" fillId="9" borderId="0" xfId="4" applyFill="1"/>
    <xf numFmtId="0" fontId="20" fillId="9" borderId="0" xfId="4" applyFont="1" applyFill="1" applyAlignment="1">
      <alignment vertical="top"/>
    </xf>
    <xf numFmtId="0" fontId="11" fillId="9" borderId="0" xfId="4" applyFont="1" applyFill="1" applyAlignment="1">
      <alignment horizontal="left" vertical="top"/>
    </xf>
    <xf numFmtId="0" fontId="2" fillId="9" borderId="0" xfId="4" applyFont="1" applyFill="1" applyAlignment="1">
      <alignment horizontal="left" vertical="top"/>
    </xf>
    <xf numFmtId="0" fontId="2" fillId="9" borderId="0" xfId="4" applyFont="1" applyFill="1" applyAlignment="1">
      <alignment horizontal="left" vertical="top" wrapText="1"/>
    </xf>
    <xf numFmtId="165" fontId="2" fillId="9" borderId="0" xfId="4" applyNumberFormat="1" applyFont="1" applyFill="1" applyAlignment="1">
      <alignment horizontal="left" vertical="top"/>
    </xf>
    <xf numFmtId="0" fontId="2" fillId="9" borderId="0" xfId="4" applyFont="1" applyFill="1" applyAlignment="1">
      <alignment horizontal="left" vertical="top" indent="2"/>
    </xf>
    <xf numFmtId="0" fontId="20" fillId="9" borderId="0" xfId="4" applyFont="1" applyFill="1" applyAlignment="1">
      <alignment horizontal="left" vertical="top"/>
    </xf>
    <xf numFmtId="0" fontId="1" fillId="0" borderId="1" xfId="4" applyBorder="1"/>
    <xf numFmtId="0" fontId="1" fillId="0" borderId="16" xfId="4" applyBorder="1"/>
    <xf numFmtId="0" fontId="1" fillId="0" borderId="17" xfId="4" applyBorder="1"/>
    <xf numFmtId="0" fontId="1" fillId="0" borderId="0" xfId="4"/>
    <xf numFmtId="49" fontId="4" fillId="0" borderId="1" xfId="0" applyNumberFormat="1" applyFont="1" applyBorder="1" applyAlignment="1">
      <alignment horizontal="center" vertical="top"/>
    </xf>
    <xf numFmtId="49" fontId="0" fillId="0" borderId="1" xfId="0" applyNumberFormat="1" applyBorder="1" applyAlignment="1">
      <alignment horizontal="center" vertical="top"/>
    </xf>
    <xf numFmtId="49" fontId="1" fillId="0" borderId="1" xfId="0" applyNumberFormat="1" applyFont="1" applyBorder="1" applyAlignment="1">
      <alignment horizontal="center" vertical="top" wrapText="1"/>
    </xf>
    <xf numFmtId="49" fontId="1" fillId="0" borderId="1" xfId="0" applyNumberFormat="1" applyFont="1" applyBorder="1" applyAlignment="1">
      <alignment horizontal="center" vertical="top"/>
    </xf>
    <xf numFmtId="49" fontId="1" fillId="4" borderId="1" xfId="0" applyNumberFormat="1" applyFont="1" applyFill="1" applyBorder="1" applyAlignment="1">
      <alignment horizontal="right" vertical="top"/>
    </xf>
    <xf numFmtId="0" fontId="6" fillId="3" borderId="5" xfId="3" applyFill="1" applyBorder="1" applyAlignment="1" applyProtection="1">
      <alignment horizontal="right" vertical="top" wrapText="1"/>
    </xf>
    <xf numFmtId="0" fontId="6" fillId="3" borderId="11" xfId="3" applyFill="1" applyBorder="1" applyAlignment="1" applyProtection="1">
      <alignment horizontal="right" vertical="top" wrapText="1"/>
    </xf>
    <xf numFmtId="49" fontId="1" fillId="0" borderId="0" xfId="0" applyNumberFormat="1" applyFont="1" applyAlignment="1">
      <alignment horizontal="right" vertical="top"/>
    </xf>
    <xf numFmtId="0" fontId="6" fillId="3" borderId="4" xfId="1" applyFont="1" applyFill="1" applyBorder="1" applyAlignment="1" applyProtection="1">
      <alignment horizontal="right" vertical="top" wrapText="1"/>
    </xf>
    <xf numFmtId="0" fontId="6" fillId="0" borderId="4" xfId="1" applyFont="1" applyBorder="1" applyAlignment="1" applyProtection="1">
      <alignment horizontal="right" vertical="top"/>
    </xf>
    <xf numFmtId="0" fontId="6" fillId="0" borderId="4" xfId="1" applyFont="1" applyFill="1" applyBorder="1" applyAlignment="1" applyProtection="1">
      <alignment horizontal="right" vertical="top"/>
    </xf>
    <xf numFmtId="0" fontId="6" fillId="0" borderId="18" xfId="1" applyFont="1" applyBorder="1" applyAlignment="1" applyProtection="1">
      <alignment horizontal="right" vertical="top"/>
    </xf>
    <xf numFmtId="0" fontId="6" fillId="3" borderId="19" xfId="3" applyFill="1" applyBorder="1" applyAlignment="1" applyProtection="1">
      <alignment horizontal="right" vertical="top" wrapText="1"/>
    </xf>
    <xf numFmtId="0" fontId="6" fillId="0" borderId="11" xfId="1" applyFont="1" applyBorder="1" applyAlignment="1" applyProtection="1">
      <alignment horizontal="right" vertical="top"/>
    </xf>
    <xf numFmtId="49" fontId="6" fillId="3" borderId="5" xfId="1" applyNumberFormat="1" applyFont="1" applyFill="1" applyBorder="1" applyAlignment="1" applyProtection="1">
      <alignment horizontal="right" vertical="top" wrapText="1"/>
    </xf>
    <xf numFmtId="0" fontId="1" fillId="3" borderId="5" xfId="0" applyFont="1" applyFill="1" applyBorder="1" applyAlignment="1">
      <alignment vertical="top" wrapText="1"/>
    </xf>
    <xf numFmtId="0" fontId="4" fillId="3" borderId="20" xfId="0" applyFont="1" applyFill="1" applyBorder="1" applyAlignment="1">
      <alignment vertical="top" wrapText="1"/>
    </xf>
    <xf numFmtId="0" fontId="1" fillId="3" borderId="11" xfId="0" applyFont="1" applyFill="1" applyBorder="1" applyAlignment="1">
      <alignment horizontal="left" vertical="top" wrapText="1"/>
    </xf>
    <xf numFmtId="0" fontId="1" fillId="0" borderId="4" xfId="0" applyFont="1" applyBorder="1" applyAlignment="1" applyProtection="1">
      <alignment horizontal="center" vertical="center" wrapText="1"/>
      <protection locked="0"/>
    </xf>
    <xf numFmtId="0" fontId="1" fillId="0" borderId="13" xfId="0" applyFont="1" applyBorder="1" applyAlignment="1" applyProtection="1">
      <alignment horizontal="center" vertical="center" wrapText="1"/>
      <protection locked="0"/>
    </xf>
    <xf numFmtId="0" fontId="0" fillId="5" borderId="6" xfId="0" applyFill="1" applyBorder="1" applyAlignment="1">
      <alignment horizontal="center" vertical="center"/>
    </xf>
    <xf numFmtId="0" fontId="1" fillId="9" borderId="0" xfId="0" applyFont="1" applyFill="1"/>
    <xf numFmtId="49" fontId="0" fillId="14" borderId="0" xfId="0" applyNumberFormat="1" applyFill="1" applyAlignment="1">
      <alignment horizontal="right" vertical="top"/>
    </xf>
    <xf numFmtId="0" fontId="0" fillId="14" borderId="0" xfId="0" applyFill="1" applyAlignment="1">
      <alignment horizontal="left" vertical="top" wrapText="1"/>
    </xf>
    <xf numFmtId="0" fontId="7" fillId="3" borderId="11" xfId="0" applyFont="1" applyFill="1" applyBorder="1" applyAlignment="1" applyProtection="1">
      <alignment horizontal="center" vertical="center" wrapText="1"/>
      <protection locked="0"/>
    </xf>
    <xf numFmtId="0" fontId="6" fillId="3" borderId="11" xfId="1" applyFont="1" applyFill="1" applyBorder="1" applyAlignment="1" applyProtection="1">
      <alignment horizontal="right" vertical="top" wrapText="1"/>
    </xf>
    <xf numFmtId="0" fontId="0" fillId="3" borderId="11" xfId="0" applyFill="1" applyBorder="1" applyAlignment="1">
      <alignment horizontal="left" vertical="top" wrapText="1"/>
    </xf>
    <xf numFmtId="0" fontId="0" fillId="3" borderId="11" xfId="0" applyFill="1" applyBorder="1" applyAlignment="1" applyProtection="1">
      <alignment horizontal="center" vertical="center" wrapText="1"/>
      <protection locked="0"/>
    </xf>
    <xf numFmtId="0" fontId="4" fillId="3" borderId="5" xfId="0" applyFont="1" applyFill="1" applyBorder="1" applyAlignment="1">
      <alignment horizontal="right" vertical="top" wrapText="1"/>
    </xf>
    <xf numFmtId="0" fontId="6" fillId="3" borderId="20" xfId="3" applyFill="1" applyBorder="1" applyAlignment="1" applyProtection="1">
      <alignment horizontal="right" vertical="top" wrapText="1"/>
    </xf>
    <xf numFmtId="0" fontId="25" fillId="0" borderId="11" xfId="0" applyFont="1" applyBorder="1" applyAlignment="1">
      <alignment horizontal="center" vertical="top"/>
    </xf>
    <xf numFmtId="0" fontId="25" fillId="0" borderId="11" xfId="0" applyFont="1" applyBorder="1" applyAlignment="1">
      <alignment horizontal="center" vertical="top" wrapText="1"/>
    </xf>
    <xf numFmtId="0" fontId="25" fillId="0" borderId="11" xfId="0" applyFont="1" applyBorder="1" applyAlignment="1">
      <alignment vertical="top" wrapText="1"/>
    </xf>
    <xf numFmtId="0" fontId="7" fillId="3" borderId="19" xfId="0" applyFont="1" applyFill="1" applyBorder="1" applyAlignment="1">
      <alignment horizontal="center" vertical="top" wrapText="1"/>
    </xf>
    <xf numFmtId="0" fontId="4" fillId="3" borderId="19" xfId="0" applyFont="1" applyFill="1" applyBorder="1" applyAlignment="1">
      <alignment horizontal="right" vertical="top" wrapText="1"/>
    </xf>
    <xf numFmtId="0" fontId="7" fillId="3" borderId="19" xfId="0" applyFont="1" applyFill="1" applyBorder="1" applyAlignment="1" applyProtection="1">
      <alignment horizontal="center" vertical="center" wrapText="1"/>
      <protection locked="0"/>
    </xf>
    <xf numFmtId="0" fontId="1" fillId="0" borderId="20" xfId="4" applyBorder="1"/>
    <xf numFmtId="0" fontId="1" fillId="0" borderId="18" xfId="4" applyBorder="1"/>
    <xf numFmtId="0" fontId="1" fillId="0" borderId="19" xfId="4" applyBorder="1"/>
    <xf numFmtId="0" fontId="29" fillId="0" borderId="0" xfId="0" applyFont="1" applyAlignment="1">
      <alignment vertical="top" wrapText="1"/>
    </xf>
    <xf numFmtId="0" fontId="30" fillId="0" borderId="0" xfId="0" applyFont="1" applyAlignment="1">
      <alignment vertical="top" wrapText="1"/>
    </xf>
    <xf numFmtId="0" fontId="30" fillId="0" borderId="0" xfId="0" applyFont="1"/>
    <xf numFmtId="0" fontId="31" fillId="0" borderId="0" xfId="0" applyFont="1" applyAlignment="1">
      <alignment vertical="top" wrapText="1"/>
    </xf>
    <xf numFmtId="0" fontId="1" fillId="9" borderId="0" xfId="0" applyFont="1" applyFill="1" applyAlignment="1">
      <alignment wrapText="1"/>
    </xf>
    <xf numFmtId="0" fontId="1" fillId="9" borderId="0" xfId="0" applyFont="1" applyFill="1" applyAlignment="1">
      <alignment vertical="top" wrapText="1"/>
    </xf>
    <xf numFmtId="49" fontId="1" fillId="0" borderId="0" xfId="0" applyNumberFormat="1" applyFont="1" applyAlignment="1">
      <alignment horizontal="left" vertical="top"/>
    </xf>
    <xf numFmtId="0" fontId="1" fillId="0" borderId="0" xfId="0" applyFont="1" applyAlignment="1" applyProtection="1">
      <alignment vertical="center" wrapText="1"/>
      <protection locked="0"/>
    </xf>
    <xf numFmtId="0" fontId="1" fillId="0" borderId="0" xfId="0" applyFont="1" applyAlignment="1">
      <alignment vertical="center" wrapText="1"/>
    </xf>
    <xf numFmtId="0" fontId="30" fillId="0" borderId="0" xfId="0" applyFont="1" applyAlignment="1">
      <alignment wrapText="1"/>
    </xf>
    <xf numFmtId="0" fontId="11" fillId="9" borderId="0" xfId="4" applyFont="1" applyFill="1" applyAlignment="1">
      <alignment horizontal="left" vertical="top" indent="11"/>
    </xf>
    <xf numFmtId="0" fontId="2" fillId="9" borderId="0" xfId="4" applyFont="1" applyFill="1" applyAlignment="1">
      <alignment horizontal="left" vertical="top" indent="11"/>
    </xf>
    <xf numFmtId="0" fontId="20" fillId="9" borderId="0" xfId="4" applyFont="1" applyFill="1" applyAlignment="1">
      <alignment horizontal="left" vertical="top" indent="11"/>
    </xf>
    <xf numFmtId="0" fontId="2" fillId="9" borderId="0" xfId="4" applyFont="1" applyFill="1" applyAlignment="1">
      <alignment horizontal="left" vertical="top" wrapText="1" indent="11"/>
    </xf>
    <xf numFmtId="165" fontId="2" fillId="9" borderId="0" xfId="4" applyNumberFormat="1" applyFont="1" applyFill="1" applyAlignment="1">
      <alignment horizontal="left" vertical="top" indent="11"/>
    </xf>
    <xf numFmtId="0" fontId="17" fillId="8" borderId="0" xfId="0" applyFont="1" applyFill="1" applyAlignment="1">
      <alignment horizontal="center" vertical="center" wrapText="1"/>
    </xf>
    <xf numFmtId="0" fontId="0" fillId="9" borderId="0" xfId="0" applyFill="1" applyAlignment="1">
      <alignment vertical="top"/>
    </xf>
    <xf numFmtId="0" fontId="0" fillId="9" borderId="21" xfId="0" applyFill="1" applyBorder="1"/>
    <xf numFmtId="0" fontId="0" fillId="9" borderId="0" xfId="0" applyFill="1" applyAlignment="1">
      <alignment vertical="center"/>
    </xf>
    <xf numFmtId="0" fontId="32" fillId="15" borderId="21" xfId="0" applyFont="1" applyFill="1" applyBorder="1" applyAlignment="1">
      <alignment vertical="center"/>
    </xf>
    <xf numFmtId="0" fontId="33" fillId="0" borderId="1" xfId="1" applyFont="1" applyFill="1" applyBorder="1" applyAlignment="1" applyProtection="1">
      <alignment horizontal="center" vertical="center"/>
    </xf>
    <xf numFmtId="0" fontId="1" fillId="9" borderId="0" xfId="0" applyFont="1" applyFill="1" applyAlignment="1">
      <alignment vertical="center"/>
    </xf>
    <xf numFmtId="0" fontId="11" fillId="10" borderId="1" xfId="0" applyFont="1" applyFill="1" applyBorder="1" applyAlignment="1" applyProtection="1">
      <alignment vertical="top"/>
      <protection locked="0"/>
    </xf>
    <xf numFmtId="0" fontId="0" fillId="10" borderId="1" xfId="0" applyFill="1" applyBorder="1" applyAlignment="1">
      <alignment vertical="top"/>
    </xf>
    <xf numFmtId="0" fontId="15" fillId="9" borderId="0" xfId="0" applyFont="1" applyFill="1" applyAlignment="1" applyProtection="1">
      <alignment horizontal="left" vertical="top"/>
      <protection locked="0"/>
    </xf>
    <xf numFmtId="0" fontId="11" fillId="10" borderId="7" xfId="0" applyFont="1" applyFill="1" applyBorder="1" applyAlignment="1" applyProtection="1">
      <alignment vertical="top"/>
      <protection locked="0"/>
    </xf>
    <xf numFmtId="0" fontId="0" fillId="10" borderId="6" xfId="0" applyFill="1" applyBorder="1" applyAlignment="1">
      <alignment vertical="top"/>
    </xf>
    <xf numFmtId="0" fontId="2" fillId="10" borderId="7" xfId="0" applyFont="1" applyFill="1" applyBorder="1" applyAlignment="1" applyProtection="1">
      <alignment vertical="top"/>
      <protection locked="0"/>
    </xf>
    <xf numFmtId="0" fontId="2" fillId="10" borderId="6" xfId="0" applyFont="1" applyFill="1" applyBorder="1" applyAlignment="1">
      <alignment vertical="top"/>
    </xf>
    <xf numFmtId="0" fontId="2" fillId="10" borderId="6" xfId="0" applyFont="1" applyFill="1" applyBorder="1" applyAlignment="1" applyProtection="1">
      <alignment vertical="top"/>
      <protection locked="0"/>
    </xf>
    <xf numFmtId="0" fontId="24" fillId="8" borderId="0" xfId="1" applyFill="1" applyAlignment="1" applyProtection="1">
      <alignment horizontal="center" vertical="center" wrapText="1"/>
    </xf>
    <xf numFmtId="0" fontId="0" fillId="0" borderId="6" xfId="0" applyBorder="1" applyAlignment="1">
      <alignment horizontal="center" vertical="center" wrapText="1"/>
    </xf>
    <xf numFmtId="0" fontId="1" fillId="9" borderId="0" xfId="0" applyFont="1" applyFill="1" applyAlignment="1">
      <alignment horizontal="left" vertical="top" wrapText="1"/>
    </xf>
    <xf numFmtId="0" fontId="1" fillId="9" borderId="14" xfId="0" applyFont="1" applyFill="1" applyBorder="1" applyAlignment="1">
      <alignment horizontal="left" vertical="top" wrapText="1"/>
    </xf>
    <xf numFmtId="0" fontId="1" fillId="9" borderId="9" xfId="0" applyFont="1" applyFill="1" applyBorder="1" applyAlignment="1">
      <alignment horizontal="left" vertical="top" wrapText="1"/>
    </xf>
    <xf numFmtId="0" fontId="1" fillId="17" borderId="1" xfId="0" applyFont="1" applyFill="1" applyBorder="1" applyAlignment="1">
      <alignment horizontal="left" vertical="top" wrapText="1"/>
    </xf>
    <xf numFmtId="0" fontId="11" fillId="18" borderId="4" xfId="0" applyFont="1" applyFill="1" applyBorder="1" applyAlignment="1">
      <alignment horizontal="left" vertical="center" wrapText="1"/>
    </xf>
    <xf numFmtId="0" fontId="1" fillId="5" borderId="4" xfId="0" applyFont="1" applyFill="1" applyBorder="1" applyAlignment="1">
      <alignment horizontal="left" vertical="top" wrapText="1"/>
    </xf>
    <xf numFmtId="0" fontId="0" fillId="0" borderId="0" xfId="0" applyAlignment="1">
      <alignment vertical="top" wrapText="1"/>
    </xf>
    <xf numFmtId="0" fontId="1" fillId="0" borderId="6" xfId="4" applyBorder="1"/>
    <xf numFmtId="0" fontId="35" fillId="4" borderId="1" xfId="0" applyFont="1" applyFill="1" applyBorder="1" applyAlignment="1">
      <alignment horizontal="center" vertical="center" wrapText="1"/>
    </xf>
    <xf numFmtId="0" fontId="10" fillId="9" borderId="0" xfId="4" applyFont="1" applyFill="1" applyAlignment="1">
      <alignment horizontal="left" vertical="top" wrapText="1" indent="15"/>
    </xf>
    <xf numFmtId="0" fontId="7" fillId="3" borderId="1" xfId="0" applyFont="1" applyFill="1" applyBorder="1" applyAlignment="1">
      <alignment horizontal="center" vertical="top" wrapText="1"/>
    </xf>
    <xf numFmtId="0" fontId="0" fillId="3" borderId="1" xfId="0" applyFill="1" applyBorder="1" applyAlignment="1">
      <alignment horizontal="left" vertical="top" wrapText="1"/>
    </xf>
    <xf numFmtId="0" fontId="25" fillId="0" borderId="1" xfId="0" applyFont="1" applyBorder="1" applyAlignment="1">
      <alignment horizontal="center" vertical="top"/>
    </xf>
    <xf numFmtId="0" fontId="25" fillId="0" borderId="1" xfId="0" applyFont="1" applyBorder="1" applyAlignment="1">
      <alignment horizontal="center" vertical="top" wrapText="1"/>
    </xf>
    <xf numFmtId="0" fontId="25" fillId="0" borderId="1" xfId="0" applyFont="1" applyBorder="1" applyAlignment="1">
      <alignment vertical="top" wrapText="1"/>
    </xf>
    <xf numFmtId="0" fontId="7" fillId="3" borderId="1" xfId="0" applyFont="1" applyFill="1" applyBorder="1" applyAlignment="1" applyProtection="1">
      <alignment horizontal="left" vertical="top" wrapText="1"/>
      <protection locked="0"/>
    </xf>
    <xf numFmtId="0" fontId="1" fillId="3" borderId="1" xfId="0" applyFont="1" applyFill="1" applyBorder="1" applyAlignment="1">
      <alignment horizontal="left" vertical="top" wrapText="1"/>
    </xf>
    <xf numFmtId="0" fontId="7" fillId="0" borderId="1" xfId="0" applyFont="1" applyBorder="1" applyAlignment="1">
      <alignment horizontal="left" wrapText="1"/>
    </xf>
    <xf numFmtId="0" fontId="7" fillId="3" borderId="1" xfId="0" applyFont="1" applyFill="1" applyBorder="1" applyAlignment="1">
      <alignment vertical="top" wrapText="1"/>
    </xf>
    <xf numFmtId="0" fontId="1" fillId="3" borderId="1" xfId="0" applyFont="1" applyFill="1" applyBorder="1" applyAlignment="1">
      <alignment vertical="top" wrapText="1"/>
    </xf>
    <xf numFmtId="0" fontId="7" fillId="3" borderId="1" xfId="0" applyFont="1" applyFill="1" applyBorder="1" applyAlignment="1">
      <alignment horizontal="left" vertical="top" wrapText="1"/>
    </xf>
    <xf numFmtId="0" fontId="20" fillId="9" borderId="0" xfId="4" applyFont="1" applyFill="1" applyAlignment="1">
      <alignment vertical="top" wrapText="1"/>
    </xf>
    <xf numFmtId="0" fontId="2" fillId="9" borderId="0" xfId="4" applyFont="1" applyFill="1" applyAlignment="1">
      <alignment horizontal="left" vertical="top" wrapText="1" indent="13"/>
    </xf>
    <xf numFmtId="0" fontId="1" fillId="0" borderId="22" xfId="4" applyBorder="1"/>
    <xf numFmtId="0" fontId="1" fillId="0" borderId="7" xfId="4" applyBorder="1" applyAlignment="1">
      <alignment wrapText="1"/>
    </xf>
    <xf numFmtId="0" fontId="1" fillId="0" borderId="23" xfId="4" applyBorder="1"/>
    <xf numFmtId="0" fontId="0" fillId="19" borderId="0" xfId="0" applyFill="1" applyAlignment="1">
      <alignment vertical="top"/>
    </xf>
    <xf numFmtId="49" fontId="0" fillId="0" borderId="1" xfId="0" applyNumberFormat="1" applyBorder="1"/>
    <xf numFmtId="49" fontId="1" fillId="0" borderId="1" xfId="0" applyNumberFormat="1" applyFont="1" applyBorder="1"/>
    <xf numFmtId="0" fontId="2" fillId="9" borderId="1" xfId="0" applyFont="1" applyFill="1" applyBorder="1" applyAlignment="1">
      <alignment vertical="top"/>
    </xf>
    <xf numFmtId="49" fontId="2" fillId="9" borderId="1" xfId="0" applyNumberFormat="1" applyFont="1" applyFill="1" applyBorder="1" applyAlignment="1">
      <alignment vertical="top"/>
    </xf>
    <xf numFmtId="0" fontId="2" fillId="8" borderId="0" xfId="0" applyFont="1" applyFill="1" applyAlignment="1">
      <alignment horizontal="center" vertical="center" wrapText="1"/>
    </xf>
    <xf numFmtId="0" fontId="25" fillId="3" borderId="5" xfId="0" applyFont="1" applyFill="1" applyBorder="1" applyAlignment="1" applyProtection="1">
      <alignment horizontal="center" vertical="center" wrapText="1"/>
      <protection locked="0"/>
    </xf>
    <xf numFmtId="0" fontId="28" fillId="14" borderId="5" xfId="1" applyFont="1" applyFill="1" applyBorder="1" applyAlignment="1" applyProtection="1">
      <alignment horizontal="center" vertical="center" wrapText="1"/>
    </xf>
    <xf numFmtId="0" fontId="0" fillId="9" borderId="4" xfId="0" applyFill="1" applyBorder="1" applyAlignment="1">
      <alignment horizontal="center" vertical="center" wrapText="1"/>
    </xf>
    <xf numFmtId="165" fontId="25" fillId="9" borderId="5" xfId="0" applyNumberFormat="1" applyFont="1" applyFill="1" applyBorder="1" applyAlignment="1">
      <alignment horizontal="center" vertical="center" wrapText="1"/>
    </xf>
    <xf numFmtId="0" fontId="1" fillId="9" borderId="4" xfId="0" applyFont="1" applyFill="1" applyBorder="1" applyAlignment="1">
      <alignment horizontal="center" vertical="center" wrapText="1"/>
    </xf>
    <xf numFmtId="0" fontId="6" fillId="0" borderId="1" xfId="1" applyFont="1" applyFill="1" applyBorder="1" applyAlignment="1" applyProtection="1"/>
    <xf numFmtId="0" fontId="37" fillId="16" borderId="24" xfId="1" applyFont="1" applyFill="1" applyBorder="1" applyAlignment="1" applyProtection="1">
      <alignment horizontal="center" vertical="center" wrapText="1"/>
    </xf>
    <xf numFmtId="49" fontId="38" fillId="14" borderId="0" xfId="0" applyNumberFormat="1" applyFont="1" applyFill="1" applyAlignment="1">
      <alignment horizontal="right" vertical="top"/>
    </xf>
    <xf numFmtId="0" fontId="15" fillId="9" borderId="9" xfId="0" applyFont="1" applyFill="1" applyBorder="1" applyAlignment="1">
      <alignment horizontal="right" vertical="center" wrapText="1"/>
    </xf>
    <xf numFmtId="0" fontId="4" fillId="19" borderId="0" xfId="0" applyFont="1" applyFill="1" applyAlignment="1">
      <alignment horizontal="right"/>
    </xf>
    <xf numFmtId="164" fontId="1" fillId="19" borderId="0" xfId="0" applyNumberFormat="1" applyFont="1" applyFill="1" applyAlignment="1">
      <alignment horizontal="center"/>
    </xf>
    <xf numFmtId="0" fontId="1" fillId="19" borderId="0" xfId="0" applyFont="1" applyFill="1" applyAlignment="1">
      <alignment horizontal="left"/>
    </xf>
    <xf numFmtId="0" fontId="0" fillId="19" borderId="0" xfId="0" applyFill="1"/>
    <xf numFmtId="0" fontId="0" fillId="19" borderId="2" xfId="0" applyFill="1" applyBorder="1"/>
    <xf numFmtId="49" fontId="4" fillId="4" borderId="4" xfId="0" applyNumberFormat="1" applyFont="1" applyFill="1" applyBorder="1" applyAlignment="1">
      <alignment horizontal="right" vertical="top"/>
    </xf>
    <xf numFmtId="0" fontId="10" fillId="9" borderId="0" xfId="4" applyFont="1" applyFill="1" applyAlignment="1">
      <alignment horizontal="left" vertical="center" wrapText="1" indent="17"/>
    </xf>
    <xf numFmtId="0" fontId="17" fillId="8" borderId="3" xfId="0" applyFont="1" applyFill="1" applyBorder="1" applyAlignment="1">
      <alignment horizontal="center" vertical="center" wrapText="1"/>
    </xf>
    <xf numFmtId="0" fontId="0" fillId="9" borderId="3" xfId="0" applyFill="1" applyBorder="1"/>
    <xf numFmtId="0" fontId="0" fillId="19" borderId="3" xfId="0" applyFill="1" applyBorder="1"/>
    <xf numFmtId="0" fontId="17" fillId="19" borderId="0" xfId="0" applyFont="1" applyFill="1" applyAlignment="1">
      <alignment horizontal="center" vertical="center" wrapText="1"/>
    </xf>
    <xf numFmtId="0" fontId="1" fillId="19" borderId="0" xfId="0" applyFont="1" applyFill="1" applyAlignment="1">
      <alignment horizontal="center" wrapText="1"/>
    </xf>
    <xf numFmtId="0" fontId="0" fillId="0" borderId="3" xfId="0" applyBorder="1"/>
    <xf numFmtId="0" fontId="0" fillId="0" borderId="3" xfId="0" applyBorder="1" applyAlignment="1">
      <alignment horizontal="center" vertical="center"/>
    </xf>
    <xf numFmtId="0" fontId="1" fillId="0" borderId="3" xfId="0" applyFont="1" applyBorder="1" applyAlignment="1">
      <alignment horizontal="center" vertical="center"/>
    </xf>
    <xf numFmtId="0" fontId="39" fillId="0" borderId="0" xfId="0" applyFont="1" applyAlignment="1">
      <alignment horizontal="center"/>
    </xf>
    <xf numFmtId="0" fontId="39" fillId="0" borderId="2" xfId="0" applyFont="1" applyBorder="1" applyAlignment="1">
      <alignment horizontal="center"/>
    </xf>
    <xf numFmtId="0" fontId="39" fillId="0" borderId="3" xfId="0" applyFont="1" applyBorder="1" applyAlignment="1">
      <alignment horizontal="center"/>
    </xf>
    <xf numFmtId="0" fontId="40" fillId="3" borderId="1" xfId="0" applyFont="1" applyFill="1" applyBorder="1" applyAlignment="1">
      <alignment horizontal="right" vertical="top" wrapText="1"/>
    </xf>
    <xf numFmtId="0" fontId="33" fillId="3" borderId="1" xfId="1" applyFont="1" applyFill="1" applyBorder="1" applyAlignment="1" applyProtection="1">
      <alignment horizontal="right" vertical="top" wrapText="1"/>
    </xf>
    <xf numFmtId="0" fontId="33" fillId="0" borderId="1" xfId="1" applyFont="1" applyBorder="1" applyAlignment="1" applyProtection="1">
      <alignment horizontal="right" vertical="top"/>
    </xf>
    <xf numFmtId="0" fontId="33" fillId="0" borderId="1" xfId="1" applyFont="1" applyFill="1" applyBorder="1" applyAlignment="1" applyProtection="1">
      <alignment horizontal="right" vertical="top"/>
    </xf>
    <xf numFmtId="0" fontId="1" fillId="0" borderId="0" xfId="0" applyFont="1" applyAlignment="1">
      <alignment vertical="top" wrapText="1"/>
    </xf>
    <xf numFmtId="0" fontId="24" fillId="0" borderId="1" xfId="1" applyBorder="1" applyAlignment="1" applyProtection="1">
      <protection locked="0"/>
    </xf>
    <xf numFmtId="0" fontId="1" fillId="0" borderId="1" xfId="0" applyFont="1" applyFill="1" applyBorder="1" applyProtection="1">
      <protection locked="0"/>
    </xf>
    <xf numFmtId="0" fontId="1" fillId="3" borderId="0" xfId="0" applyFont="1" applyFill="1" applyBorder="1" applyAlignment="1" applyProtection="1">
      <alignment horizontal="center" vertical="center" wrapText="1"/>
      <protection locked="0"/>
    </xf>
    <xf numFmtId="0" fontId="0" fillId="9" borderId="0" xfId="0" applyFill="1" applyAlignment="1">
      <alignment horizontal="left"/>
    </xf>
    <xf numFmtId="0" fontId="1" fillId="0" borderId="0" xfId="0" applyFont="1" applyAlignment="1">
      <alignment horizontal="center" wrapText="1"/>
    </xf>
    <xf numFmtId="0" fontId="2" fillId="19" borderId="0" xfId="0" applyFont="1" applyFill="1" applyAlignment="1">
      <alignment horizontal="left" vertical="top"/>
    </xf>
    <xf numFmtId="0" fontId="2" fillId="10" borderId="1" xfId="0" applyFont="1" applyFill="1" applyBorder="1" applyAlignment="1">
      <alignment horizontal="left" vertical="top"/>
    </xf>
    <xf numFmtId="0" fontId="20" fillId="8" borderId="2" xfId="0" applyFont="1" applyFill="1" applyBorder="1" applyAlignment="1">
      <alignment horizontal="center" vertical="center" wrapText="1"/>
    </xf>
    <xf numFmtId="0" fontId="20" fillId="8" borderId="0" xfId="0" applyFont="1" applyFill="1" applyAlignment="1">
      <alignment horizontal="center" vertical="center" wrapText="1"/>
    </xf>
    <xf numFmtId="0" fontId="20" fillId="8" borderId="3" xfId="0" applyFont="1" applyFill="1" applyBorder="1" applyAlignment="1">
      <alignment horizontal="center" vertical="center" wrapText="1"/>
    </xf>
    <xf numFmtId="0" fontId="15" fillId="3" borderId="1" xfId="0" applyFont="1" applyFill="1" applyBorder="1" applyAlignment="1" applyProtection="1">
      <alignment horizontal="left" vertical="top"/>
      <protection locked="0"/>
    </xf>
    <xf numFmtId="0" fontId="10" fillId="0" borderId="0" xfId="0" applyFont="1" applyAlignment="1">
      <alignment horizontal="left" vertical="center" wrapText="1" indent="15"/>
    </xf>
    <xf numFmtId="0" fontId="1" fillId="0" borderId="3" xfId="0" applyFont="1" applyBorder="1" applyAlignment="1">
      <alignment horizontal="center" wrapText="1"/>
    </xf>
    <xf numFmtId="0" fontId="1" fillId="0" borderId="2" xfId="0" applyFont="1" applyBorder="1" applyAlignment="1">
      <alignment horizontal="center" wrapText="1"/>
    </xf>
    <xf numFmtId="0" fontId="2" fillId="10" borderId="1" xfId="0" applyFont="1" applyFill="1" applyBorder="1" applyAlignment="1" applyProtection="1">
      <alignment horizontal="left" vertical="top"/>
      <protection locked="0"/>
    </xf>
    <xf numFmtId="165" fontId="15" fillId="0" borderId="1" xfId="0" applyNumberFormat="1" applyFont="1" applyBorder="1" applyAlignment="1">
      <alignment horizontal="left" vertical="top" wrapText="1"/>
    </xf>
    <xf numFmtId="165" fontId="15" fillId="0" borderId="1" xfId="0" applyNumberFormat="1" applyFont="1" applyBorder="1" applyAlignment="1">
      <alignment horizontal="left" vertical="top"/>
    </xf>
    <xf numFmtId="49" fontId="15" fillId="0" borderId="1" xfId="0" applyNumberFormat="1" applyFont="1" applyBorder="1" applyAlignment="1">
      <alignment horizontal="left" vertical="top"/>
    </xf>
    <xf numFmtId="0" fontId="9" fillId="10" borderId="7" xfId="0" applyFont="1" applyFill="1" applyBorder="1" applyAlignment="1">
      <alignment horizontal="center" vertical="center"/>
    </xf>
    <xf numFmtId="0" fontId="9" fillId="10" borderId="8" xfId="0" applyFont="1" applyFill="1" applyBorder="1" applyAlignment="1">
      <alignment horizontal="center" vertical="center"/>
    </xf>
    <xf numFmtId="0" fontId="9" fillId="10" borderId="6" xfId="0" applyFont="1" applyFill="1" applyBorder="1" applyAlignment="1">
      <alignment horizontal="center" vertical="center"/>
    </xf>
    <xf numFmtId="0" fontId="18" fillId="10" borderId="1" xfId="0" applyFont="1" applyFill="1" applyBorder="1" applyAlignment="1">
      <alignment horizontal="center" vertical="center"/>
    </xf>
    <xf numFmtId="0" fontId="4" fillId="10" borderId="1" xfId="0" applyFont="1" applyFill="1" applyBorder="1" applyAlignment="1">
      <alignment horizontal="right"/>
    </xf>
    <xf numFmtId="0" fontId="9" fillId="10" borderId="1" xfId="0" applyFont="1" applyFill="1" applyBorder="1" applyAlignment="1">
      <alignment horizontal="center" vertical="center"/>
    </xf>
    <xf numFmtId="0" fontId="0" fillId="10" borderId="7" xfId="0" applyFill="1" applyBorder="1" applyAlignment="1">
      <alignment horizontal="center" vertical="center"/>
    </xf>
    <xf numFmtId="0" fontId="0" fillId="10" borderId="8" xfId="0" applyFill="1" applyBorder="1" applyAlignment="1">
      <alignment horizontal="center" vertical="center"/>
    </xf>
    <xf numFmtId="0" fontId="0" fillId="10" borderId="6" xfId="0" applyFill="1" applyBorder="1" applyAlignment="1">
      <alignment horizontal="center" vertical="center"/>
    </xf>
    <xf numFmtId="49" fontId="24" fillId="0" borderId="1" xfId="1" applyNumberFormat="1" applyFill="1" applyBorder="1" applyAlignment="1" applyProtection="1">
      <alignment horizontal="left" vertical="top"/>
    </xf>
    <xf numFmtId="0" fontId="15" fillId="9" borderId="0" xfId="0" applyFont="1" applyFill="1" applyAlignment="1">
      <alignment horizontal="left" vertical="top"/>
    </xf>
    <xf numFmtId="0" fontId="15" fillId="9" borderId="0" xfId="0" applyFont="1" applyFill="1" applyAlignment="1" applyProtection="1">
      <alignment horizontal="left" vertical="top"/>
      <protection locked="0"/>
    </xf>
    <xf numFmtId="0" fontId="19" fillId="9" borderId="13" xfId="0" applyFont="1" applyFill="1" applyBorder="1" applyAlignment="1">
      <alignment horizontal="center" vertical="center" wrapText="1"/>
    </xf>
    <xf numFmtId="0" fontId="19" fillId="9" borderId="2" xfId="0" applyFont="1" applyFill="1" applyBorder="1" applyAlignment="1">
      <alignment horizontal="center" vertical="center" wrapText="1"/>
    </xf>
    <xf numFmtId="0" fontId="19" fillId="9" borderId="12" xfId="0" applyFont="1" applyFill="1" applyBorder="1" applyAlignment="1">
      <alignment horizontal="center" vertical="center" wrapText="1"/>
    </xf>
    <xf numFmtId="0" fontId="19" fillId="9" borderId="15" xfId="0" applyFont="1" applyFill="1" applyBorder="1" applyAlignment="1">
      <alignment horizontal="center" vertical="center" wrapText="1"/>
    </xf>
    <xf numFmtId="0" fontId="19" fillId="9" borderId="3" xfId="0" applyFont="1" applyFill="1" applyBorder="1" applyAlignment="1">
      <alignment horizontal="center" vertical="center" wrapText="1"/>
    </xf>
    <xf numFmtId="0" fontId="19" fillId="9" borderId="9" xfId="0" applyFont="1" applyFill="1" applyBorder="1" applyAlignment="1">
      <alignment horizontal="center" vertical="center" wrapText="1"/>
    </xf>
    <xf numFmtId="0" fontId="10" fillId="9" borderId="0" xfId="0" applyFont="1" applyFill="1" applyAlignment="1">
      <alignment horizontal="left" vertical="center" wrapText="1" indent="15"/>
    </xf>
    <xf numFmtId="0" fontId="10" fillId="9" borderId="3" xfId="0" applyFont="1" applyFill="1" applyBorder="1" applyAlignment="1">
      <alignment horizontal="left" vertical="center" wrapText="1" indent="15"/>
    </xf>
    <xf numFmtId="0" fontId="10" fillId="9" borderId="9" xfId="0" applyFont="1" applyFill="1" applyBorder="1" applyAlignment="1">
      <alignment horizontal="left" vertical="center" wrapText="1" indent="15"/>
    </xf>
    <xf numFmtId="0" fontId="10" fillId="9" borderId="10" xfId="0" applyFont="1" applyFill="1" applyBorder="1" applyAlignment="1">
      <alignment horizontal="left" vertical="center" wrapText="1" indent="15"/>
    </xf>
    <xf numFmtId="0" fontId="10" fillId="0" borderId="13" xfId="0" applyFont="1" applyBorder="1" applyAlignment="1">
      <alignment horizontal="left" vertical="center" wrapText="1" indent="15"/>
    </xf>
    <xf numFmtId="0" fontId="10" fillId="0" borderId="14" xfId="0" applyFont="1" applyBorder="1" applyAlignment="1">
      <alignment horizontal="left" vertical="center" wrapText="1" indent="15"/>
    </xf>
    <xf numFmtId="0" fontId="10" fillId="0" borderId="2" xfId="0" applyFont="1" applyBorder="1" applyAlignment="1">
      <alignment horizontal="left" vertical="center" wrapText="1" indent="15"/>
    </xf>
    <xf numFmtId="0" fontId="10" fillId="9" borderId="13" xfId="0" applyFont="1" applyFill="1" applyBorder="1" applyAlignment="1">
      <alignment horizontal="left" vertical="center" wrapText="1" indent="15"/>
    </xf>
    <xf numFmtId="0" fontId="10" fillId="9" borderId="14" xfId="0" applyFont="1" applyFill="1" applyBorder="1" applyAlignment="1">
      <alignment horizontal="left" vertical="center" wrapText="1" indent="15"/>
    </xf>
    <xf numFmtId="0" fontId="10" fillId="9" borderId="2" xfId="0" applyFont="1" applyFill="1" applyBorder="1" applyAlignment="1">
      <alignment horizontal="left" vertical="center" wrapText="1" indent="15"/>
    </xf>
  </cellXfs>
  <cellStyles count="6">
    <cellStyle name="Followed Hyperlink" xfId="5" builtinId="9" customBuiltin="1"/>
    <cellStyle name="Hyperlink" xfId="1" builtinId="8" customBuiltin="1"/>
    <cellStyle name="Hyperlink 11pt Bold" xfId="2" xr:uid="{00000000-0005-0000-0000-000001000000}"/>
    <cellStyle name="Hyperlink Small" xfId="3" xr:uid="{D3498B51-A96F-4A92-B4E1-E89834EBDDA7}"/>
    <cellStyle name="Normal" xfId="0" builtinId="0"/>
    <cellStyle name="Normal 2" xfId="4" xr:uid="{DD9A709B-1B66-4950-B258-9DE18E9579F2}"/>
  </cellStyles>
  <dxfs count="40">
    <dxf>
      <font>
        <b val="0"/>
        <i val="0"/>
        <color rgb="FF000000"/>
      </font>
      <fill>
        <patternFill>
          <bgColor rgb="FFCCFFCC"/>
        </patternFill>
      </fill>
    </dxf>
    <dxf>
      <font>
        <b val="0"/>
        <i val="0"/>
        <color rgb="FF000000"/>
      </font>
      <fill>
        <patternFill>
          <bgColor rgb="FFFF99CC"/>
        </patternFill>
      </fill>
    </dxf>
    <dxf>
      <font>
        <b val="0"/>
        <i val="0"/>
        <color rgb="FF000000"/>
      </font>
      <fill>
        <patternFill>
          <bgColor rgb="FFFFCC99"/>
        </patternFill>
      </fill>
    </dxf>
    <dxf>
      <font>
        <b val="0"/>
        <i val="0"/>
        <color rgb="FF000000"/>
      </font>
      <fill>
        <patternFill>
          <bgColor rgb="FFFFCC99"/>
        </patternFill>
      </fill>
    </dxf>
    <dxf>
      <font>
        <b val="0"/>
        <i val="0"/>
        <color rgb="FF000000"/>
      </font>
      <fill>
        <patternFill>
          <bgColor rgb="FFCCFFCC"/>
        </patternFill>
      </fill>
    </dxf>
    <dxf>
      <font>
        <b val="0"/>
        <i val="0"/>
        <color rgb="FF000000"/>
      </font>
      <fill>
        <patternFill>
          <bgColor rgb="FFFF99CC"/>
        </patternFill>
      </fill>
    </dxf>
    <dxf>
      <font>
        <b val="0"/>
        <i val="0"/>
        <color rgb="FF000000"/>
      </font>
      <fill>
        <patternFill>
          <bgColor rgb="FFFFCC99"/>
        </patternFill>
      </fill>
    </dxf>
    <dxf>
      <font>
        <b val="0"/>
        <i val="0"/>
        <color rgb="FF000000"/>
      </font>
      <fill>
        <patternFill>
          <bgColor rgb="FFFFCC99"/>
        </patternFill>
      </fill>
    </dxf>
    <dxf>
      <font>
        <b/>
        <i val="0"/>
        <color rgb="FF000000"/>
      </font>
      <fill>
        <patternFill>
          <bgColor rgb="FFD9D9D9"/>
        </patternFill>
      </fill>
    </dxf>
    <dxf>
      <font>
        <b/>
        <i val="0"/>
        <color rgb="FF002060"/>
      </font>
      <fill>
        <patternFill>
          <bgColor rgb="FFFFFFFF"/>
        </patternFill>
      </fill>
    </dxf>
    <dxf>
      <font>
        <b/>
        <i val="0"/>
        <color rgb="FF000000"/>
      </font>
      <fill>
        <patternFill>
          <bgColor rgb="FFD9D9D9"/>
        </patternFill>
      </fill>
    </dxf>
    <dxf>
      <font>
        <b/>
        <i val="0"/>
        <color rgb="FF800000"/>
      </font>
      <fill>
        <patternFill>
          <bgColor rgb="FFFF99CC"/>
        </patternFill>
      </fill>
    </dxf>
    <dxf>
      <font>
        <b/>
        <i val="0"/>
        <color rgb="FF006600"/>
      </font>
      <fill>
        <patternFill>
          <bgColor rgb="FFFFCC99"/>
        </patternFill>
      </fill>
    </dxf>
    <dxf>
      <font>
        <b/>
        <i val="0"/>
        <color rgb="FF006600"/>
      </font>
      <fill>
        <patternFill>
          <bgColor rgb="FFFFFFFF"/>
        </patternFill>
      </fill>
    </dxf>
    <dxf>
      <font>
        <b val="0"/>
        <i val="0"/>
        <color rgb="FFFF0000"/>
      </font>
      <fill>
        <patternFill>
          <bgColor rgb="FFFFFFFF"/>
        </patternFill>
      </fill>
    </dxf>
    <dxf>
      <font>
        <b/>
        <i val="0"/>
        <color rgb="FF000000"/>
      </font>
      <fill>
        <patternFill>
          <bgColor rgb="FFD9D9D9"/>
        </patternFill>
      </fill>
    </dxf>
    <dxf>
      <font>
        <b/>
        <i val="0"/>
        <color rgb="FF002060"/>
      </font>
      <fill>
        <patternFill>
          <bgColor rgb="FFFFFFFF"/>
        </patternFill>
      </fill>
    </dxf>
    <dxf>
      <font>
        <b/>
        <i val="0"/>
        <color rgb="FF000000"/>
      </font>
      <fill>
        <patternFill>
          <bgColor rgb="FFD9D9D9"/>
        </patternFill>
      </fill>
    </dxf>
    <dxf>
      <font>
        <b/>
        <i val="0"/>
        <color rgb="FF800000"/>
      </font>
      <fill>
        <patternFill>
          <bgColor rgb="FFFF99CC"/>
        </patternFill>
      </fill>
    </dxf>
    <dxf>
      <font>
        <b/>
        <i val="0"/>
        <color rgb="FF006600"/>
      </font>
      <fill>
        <patternFill>
          <bgColor rgb="FFFFCC99"/>
        </patternFill>
      </fill>
    </dxf>
    <dxf>
      <font>
        <b/>
        <i val="0"/>
        <color rgb="FF006600"/>
      </font>
      <fill>
        <patternFill>
          <bgColor rgb="FFFFFFFF"/>
        </patternFill>
      </fill>
    </dxf>
    <dxf>
      <font>
        <b val="0"/>
        <i val="0"/>
        <color rgb="FF000000"/>
      </font>
      <fill>
        <patternFill>
          <bgColor rgb="FFCCFFCC"/>
        </patternFill>
      </fill>
    </dxf>
    <dxf>
      <font>
        <b val="0"/>
        <i val="0"/>
        <color rgb="FF000000"/>
      </font>
      <fill>
        <patternFill>
          <bgColor rgb="FFFF99CC"/>
        </patternFill>
      </fill>
    </dxf>
    <dxf>
      <font>
        <b val="0"/>
        <i val="0"/>
        <color rgb="FF000000"/>
      </font>
      <fill>
        <patternFill>
          <bgColor rgb="FFFFCC99"/>
        </patternFill>
      </fill>
    </dxf>
    <dxf>
      <font>
        <b val="0"/>
        <i val="0"/>
        <color rgb="FF000000"/>
      </font>
      <fill>
        <patternFill>
          <bgColor rgb="FFFFCC99"/>
        </patternFill>
      </fill>
    </dxf>
    <dxf>
      <font>
        <b val="0"/>
        <i val="0"/>
        <color rgb="FF000000"/>
      </font>
      <fill>
        <patternFill>
          <bgColor rgb="FFCCFFCC"/>
        </patternFill>
      </fill>
    </dxf>
    <dxf>
      <font>
        <b val="0"/>
        <i val="0"/>
        <color rgb="FF000000"/>
      </font>
      <fill>
        <patternFill>
          <bgColor rgb="FFFF99CC"/>
        </patternFill>
      </fill>
    </dxf>
    <dxf>
      <font>
        <b val="0"/>
        <i val="0"/>
        <color rgb="FF000000"/>
      </font>
      <fill>
        <patternFill>
          <bgColor rgb="FFFFCC99"/>
        </patternFill>
      </fill>
    </dxf>
    <dxf>
      <font>
        <b val="0"/>
        <i val="0"/>
        <color rgb="FF000000"/>
      </font>
      <fill>
        <patternFill>
          <bgColor rgb="FFFFCC99"/>
        </patternFill>
      </fill>
    </dxf>
    <dxf>
      <font>
        <b/>
        <i val="0"/>
        <color rgb="FF000000"/>
      </font>
      <fill>
        <patternFill>
          <bgColor rgb="FFD9D9D9"/>
        </patternFill>
      </fill>
    </dxf>
    <dxf>
      <font>
        <b/>
        <i val="0"/>
        <color rgb="FF002060"/>
      </font>
      <fill>
        <patternFill>
          <bgColor rgb="FFFFFFFF"/>
        </patternFill>
      </fill>
    </dxf>
    <dxf>
      <font>
        <b/>
        <i val="0"/>
        <color rgb="FF000000"/>
      </font>
      <fill>
        <patternFill>
          <bgColor rgb="FFD9D9D9"/>
        </patternFill>
      </fill>
    </dxf>
    <dxf>
      <font>
        <b/>
        <i val="0"/>
        <color rgb="FF800000"/>
      </font>
      <fill>
        <patternFill>
          <bgColor rgb="FFFF99CC"/>
        </patternFill>
      </fill>
    </dxf>
    <dxf>
      <font>
        <b/>
        <i val="0"/>
        <color rgb="FF006600"/>
      </font>
      <fill>
        <patternFill>
          <bgColor rgb="FFFFCC99"/>
        </patternFill>
      </fill>
    </dxf>
    <dxf>
      <font>
        <b/>
        <i val="0"/>
        <color rgb="FF006600"/>
      </font>
      <fill>
        <patternFill>
          <bgColor rgb="FFFFFFFF"/>
        </patternFill>
      </fill>
    </dxf>
    <dxf>
      <font>
        <b val="0"/>
        <i val="0"/>
        <color rgb="FFFF0000"/>
      </font>
      <fill>
        <patternFill>
          <bgColor rgb="FFFFFFFF"/>
        </patternFill>
      </fill>
    </dxf>
    <dxf>
      <fill>
        <patternFill>
          <bgColor rgb="FF33CC33"/>
        </patternFill>
      </fill>
    </dxf>
    <dxf>
      <fill>
        <patternFill>
          <bgColor rgb="FFFF0000"/>
        </patternFill>
      </fill>
    </dxf>
    <dxf>
      <fill>
        <patternFill>
          <bgColor rgb="FF33CC33"/>
        </patternFill>
      </fill>
    </dxf>
    <dxf>
      <fill>
        <patternFill>
          <bgColor rgb="FFFF0000"/>
        </patternFill>
      </fill>
    </dxf>
  </dxfs>
  <tableStyles count="0" defaultTableStyle="TableStyleMedium9" defaultPivotStyle="PivotStyleLight16"/>
  <colors>
    <mruColors>
      <color rgb="FF0000FF"/>
      <color rgb="FFFEFEFE"/>
      <color rgb="FFFF8080"/>
      <color rgb="FFFFFFCC"/>
      <color rgb="FFFFFF99"/>
      <color rgb="FFFFCC99"/>
      <color rgb="FFC0C0C0"/>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6" Type="http://schemas.openxmlformats.org/officeDocument/2006/relationships/image" Target="../media/image20.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4.png"/><Relationship Id="rId4" Type="http://schemas.openxmlformats.org/officeDocument/2006/relationships/image" Target="../media/image25.png"/></Relationships>
</file>

<file path=xl/drawings/_rels/drawing8.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4.png"/><Relationship Id="rId4"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xdr:from>
      <xdr:col>5</xdr:col>
      <xdr:colOff>542925</xdr:colOff>
      <xdr:row>0</xdr:row>
      <xdr:rowOff>76200</xdr:rowOff>
    </xdr:from>
    <xdr:to>
      <xdr:col>10</xdr:col>
      <xdr:colOff>323850</xdr:colOff>
      <xdr:row>0</xdr:row>
      <xdr:rowOff>581025</xdr:rowOff>
    </xdr:to>
    <xdr:pic>
      <xdr:nvPicPr>
        <xdr:cNvPr id="4253" name="Picture 5" descr="Explore Alert Discover Innovate strap.jpg">
          <a:extLst>
            <a:ext uri="{FF2B5EF4-FFF2-40B4-BE49-F238E27FC236}">
              <a16:creationId xmlns:a16="http://schemas.microsoft.com/office/drawing/2014/main" id="{00000000-0008-0000-0000-00009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90925" y="76200"/>
          <a:ext cx="2828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19</xdr:row>
      <xdr:rowOff>133350</xdr:rowOff>
    </xdr:from>
    <xdr:to>
      <xdr:col>10</xdr:col>
      <xdr:colOff>581025</xdr:colOff>
      <xdr:row>55</xdr:row>
      <xdr:rowOff>152400</xdr:rowOff>
    </xdr:to>
    <xdr:pic>
      <xdr:nvPicPr>
        <xdr:cNvPr id="4254" name="Picture 6">
          <a:extLst>
            <a:ext uri="{FF2B5EF4-FFF2-40B4-BE49-F238E27FC236}">
              <a16:creationId xmlns:a16="http://schemas.microsoft.com/office/drawing/2014/main" id="{00000000-0008-0000-0000-00009E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648075"/>
          <a:ext cx="5943600" cy="584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0</xdr:row>
      <xdr:rowOff>57150</xdr:rowOff>
    </xdr:from>
    <xdr:to>
      <xdr:col>3</xdr:col>
      <xdr:colOff>104775</xdr:colOff>
      <xdr:row>1</xdr:row>
      <xdr:rowOff>114300</xdr:rowOff>
    </xdr:to>
    <xdr:pic>
      <xdr:nvPicPr>
        <xdr:cNvPr id="4255" name="Picture 8" descr="Test Partners Logo small.jpg">
          <a:extLst>
            <a:ext uri="{FF2B5EF4-FFF2-40B4-BE49-F238E27FC236}">
              <a16:creationId xmlns:a16="http://schemas.microsoft.com/office/drawing/2014/main" id="{00000000-0008-0000-0000-00009F1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5" y="57150"/>
          <a:ext cx="19050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1609725</xdr:colOff>
      <xdr:row>0</xdr:row>
      <xdr:rowOff>619125</xdr:rowOff>
    </xdr:to>
    <xdr:pic>
      <xdr:nvPicPr>
        <xdr:cNvPr id="2" name="Picture 1">
          <a:extLst>
            <a:ext uri="{FF2B5EF4-FFF2-40B4-BE49-F238E27FC236}">
              <a16:creationId xmlns:a16="http://schemas.microsoft.com/office/drawing/2014/main" id="{00000000-0008-0000-01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097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133350</xdr:colOff>
      <xdr:row>2</xdr:row>
      <xdr:rowOff>0</xdr:rowOff>
    </xdr:from>
    <xdr:to>
      <xdr:col>0</xdr:col>
      <xdr:colOff>7752398</xdr:colOff>
      <xdr:row>8</xdr:row>
      <xdr:rowOff>180738</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33350" y="571500"/>
          <a:ext cx="7619048" cy="1895238"/>
        </a:xfrm>
        <a:prstGeom prst="rect">
          <a:avLst/>
        </a:prstGeom>
      </xdr:spPr>
    </xdr:pic>
    <xdr:clientData/>
  </xdr:twoCellAnchor>
  <xdr:twoCellAnchor editAs="oneCell">
    <xdr:from>
      <xdr:col>1</xdr:col>
      <xdr:colOff>190500</xdr:colOff>
      <xdr:row>1</xdr:row>
      <xdr:rowOff>279400</xdr:rowOff>
    </xdr:from>
    <xdr:to>
      <xdr:col>1</xdr:col>
      <xdr:colOff>7809548</xdr:colOff>
      <xdr:row>10</xdr:row>
      <xdr:rowOff>98126</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8166100" y="565150"/>
          <a:ext cx="7619048" cy="2390476"/>
        </a:xfrm>
        <a:prstGeom prst="rect">
          <a:avLst/>
        </a:prstGeom>
      </xdr:spPr>
    </xdr:pic>
    <xdr:clientData/>
  </xdr:twoCellAnchor>
  <xdr:twoCellAnchor editAs="oneCell">
    <xdr:from>
      <xdr:col>7</xdr:col>
      <xdr:colOff>177800</xdr:colOff>
      <xdr:row>2</xdr:row>
      <xdr:rowOff>0</xdr:rowOff>
    </xdr:from>
    <xdr:to>
      <xdr:col>7</xdr:col>
      <xdr:colOff>7796848</xdr:colOff>
      <xdr:row>58</xdr:row>
      <xdr:rowOff>274190</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a:stretch>
          <a:fillRect/>
        </a:stretch>
      </xdr:blipFill>
      <xdr:spPr>
        <a:xfrm>
          <a:off x="56007000" y="571500"/>
          <a:ext cx="7619048" cy="16276190"/>
        </a:xfrm>
        <a:prstGeom prst="rect">
          <a:avLst/>
        </a:prstGeom>
      </xdr:spPr>
    </xdr:pic>
    <xdr:clientData/>
  </xdr:twoCellAnchor>
  <xdr:twoCellAnchor editAs="oneCell">
    <xdr:from>
      <xdr:col>8</xdr:col>
      <xdr:colOff>177800</xdr:colOff>
      <xdr:row>1</xdr:row>
      <xdr:rowOff>279400</xdr:rowOff>
    </xdr:from>
    <xdr:to>
      <xdr:col>8</xdr:col>
      <xdr:colOff>7796848</xdr:colOff>
      <xdr:row>126</xdr:row>
      <xdr:rowOff>17792</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4"/>
        <a:stretch>
          <a:fillRect/>
        </a:stretch>
      </xdr:blipFill>
      <xdr:spPr>
        <a:xfrm>
          <a:off x="63982600" y="565150"/>
          <a:ext cx="7619048" cy="35457142"/>
        </a:xfrm>
        <a:prstGeom prst="rect">
          <a:avLst/>
        </a:prstGeom>
      </xdr:spPr>
    </xdr:pic>
    <xdr:clientData/>
  </xdr:twoCellAnchor>
  <xdr:twoCellAnchor editAs="oneCell">
    <xdr:from>
      <xdr:col>5</xdr:col>
      <xdr:colOff>165100</xdr:colOff>
      <xdr:row>2</xdr:row>
      <xdr:rowOff>0</xdr:rowOff>
    </xdr:from>
    <xdr:to>
      <xdr:col>5</xdr:col>
      <xdr:colOff>7784148</xdr:colOff>
      <xdr:row>42</xdr:row>
      <xdr:rowOff>8095</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5"/>
        <a:stretch>
          <a:fillRect/>
        </a:stretch>
      </xdr:blipFill>
      <xdr:spPr>
        <a:xfrm>
          <a:off x="40043100" y="571500"/>
          <a:ext cx="7619048" cy="11438095"/>
        </a:xfrm>
        <a:prstGeom prst="rect">
          <a:avLst/>
        </a:prstGeom>
      </xdr:spPr>
    </xdr:pic>
    <xdr:clientData/>
  </xdr:twoCellAnchor>
  <xdr:twoCellAnchor editAs="oneCell">
    <xdr:from>
      <xdr:col>6</xdr:col>
      <xdr:colOff>152400</xdr:colOff>
      <xdr:row>2</xdr:row>
      <xdr:rowOff>0</xdr:rowOff>
    </xdr:from>
    <xdr:to>
      <xdr:col>6</xdr:col>
      <xdr:colOff>7771448</xdr:colOff>
      <xdr:row>75</xdr:row>
      <xdr:rowOff>206916</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6"/>
        <a:stretch>
          <a:fillRect/>
        </a:stretch>
      </xdr:blipFill>
      <xdr:spPr>
        <a:xfrm>
          <a:off x="48006000" y="571500"/>
          <a:ext cx="7619048" cy="21066666"/>
        </a:xfrm>
        <a:prstGeom prst="rect">
          <a:avLst/>
        </a:prstGeom>
      </xdr:spPr>
    </xdr:pic>
    <xdr:clientData/>
  </xdr:twoCellAnchor>
  <xdr:twoCellAnchor editAs="oneCell">
    <xdr:from>
      <xdr:col>13</xdr:col>
      <xdr:colOff>127004</xdr:colOff>
      <xdr:row>2</xdr:row>
      <xdr:rowOff>0</xdr:rowOff>
    </xdr:from>
    <xdr:to>
      <xdr:col>13</xdr:col>
      <xdr:colOff>7746052</xdr:colOff>
      <xdr:row>31</xdr:row>
      <xdr:rowOff>237059</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7"/>
        <a:stretch>
          <a:fillRect/>
        </a:stretch>
      </xdr:blipFill>
      <xdr:spPr>
        <a:xfrm>
          <a:off x="103830442" y="571500"/>
          <a:ext cx="7619048" cy="8523809"/>
        </a:xfrm>
        <a:prstGeom prst="rect">
          <a:avLst/>
        </a:prstGeom>
      </xdr:spPr>
    </xdr:pic>
    <xdr:clientData/>
  </xdr:twoCellAnchor>
  <xdr:twoCellAnchor editAs="oneCell">
    <xdr:from>
      <xdr:col>9</xdr:col>
      <xdr:colOff>181425</xdr:colOff>
      <xdr:row>2</xdr:row>
      <xdr:rowOff>0</xdr:rowOff>
    </xdr:from>
    <xdr:to>
      <xdr:col>9</xdr:col>
      <xdr:colOff>7800473</xdr:colOff>
      <xdr:row>18</xdr:row>
      <xdr:rowOff>222095</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8"/>
        <a:stretch>
          <a:fillRect/>
        </a:stretch>
      </xdr:blipFill>
      <xdr:spPr>
        <a:xfrm>
          <a:off x="71945496" y="580571"/>
          <a:ext cx="7619048" cy="4866667"/>
        </a:xfrm>
        <a:prstGeom prst="rect">
          <a:avLst/>
        </a:prstGeom>
      </xdr:spPr>
    </xdr:pic>
    <xdr:clientData/>
  </xdr:twoCellAnchor>
  <xdr:twoCellAnchor editAs="oneCell">
    <xdr:from>
      <xdr:col>13</xdr:col>
      <xdr:colOff>154214</xdr:colOff>
      <xdr:row>32</xdr:row>
      <xdr:rowOff>281215</xdr:rowOff>
    </xdr:from>
    <xdr:to>
      <xdr:col>13</xdr:col>
      <xdr:colOff>7773262</xdr:colOff>
      <xdr:row>53</xdr:row>
      <xdr:rowOff>137596</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9"/>
        <a:stretch>
          <a:fillRect/>
        </a:stretch>
      </xdr:blipFill>
      <xdr:spPr>
        <a:xfrm>
          <a:off x="103813428" y="9570358"/>
          <a:ext cx="7619048" cy="5952381"/>
        </a:xfrm>
        <a:prstGeom prst="rect">
          <a:avLst/>
        </a:prstGeom>
      </xdr:spPr>
    </xdr:pic>
    <xdr:clientData/>
  </xdr:twoCellAnchor>
  <xdr:twoCellAnchor editAs="oneCell">
    <xdr:from>
      <xdr:col>10</xdr:col>
      <xdr:colOff>172354</xdr:colOff>
      <xdr:row>2</xdr:row>
      <xdr:rowOff>0</xdr:rowOff>
    </xdr:from>
    <xdr:to>
      <xdr:col>10</xdr:col>
      <xdr:colOff>7791402</xdr:colOff>
      <xdr:row>78</xdr:row>
      <xdr:rowOff>62094</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0"/>
        <a:stretch>
          <a:fillRect/>
        </a:stretch>
      </xdr:blipFill>
      <xdr:spPr>
        <a:xfrm>
          <a:off x="79910211" y="580571"/>
          <a:ext cx="7619048" cy="22123809"/>
        </a:xfrm>
        <a:prstGeom prst="rect">
          <a:avLst/>
        </a:prstGeom>
      </xdr:spPr>
    </xdr:pic>
    <xdr:clientData/>
  </xdr:twoCellAnchor>
  <xdr:twoCellAnchor editAs="oneCell">
    <xdr:from>
      <xdr:col>11</xdr:col>
      <xdr:colOff>172354</xdr:colOff>
      <xdr:row>2</xdr:row>
      <xdr:rowOff>0</xdr:rowOff>
    </xdr:from>
    <xdr:to>
      <xdr:col>11</xdr:col>
      <xdr:colOff>7791402</xdr:colOff>
      <xdr:row>46</xdr:row>
      <xdr:rowOff>179809</xdr:rowOff>
    </xdr:to>
    <xdr:pic>
      <xdr:nvPicPr>
        <xdr:cNvPr id="16" name="Pictur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1"/>
        <a:stretch>
          <a:fillRect/>
        </a:stretch>
      </xdr:blipFill>
      <xdr:spPr>
        <a:xfrm>
          <a:off x="87883997" y="580571"/>
          <a:ext cx="7619048" cy="12952381"/>
        </a:xfrm>
        <a:prstGeom prst="rect">
          <a:avLst/>
        </a:prstGeom>
      </xdr:spPr>
    </xdr:pic>
    <xdr:clientData/>
  </xdr:twoCellAnchor>
  <xdr:twoCellAnchor editAs="oneCell">
    <xdr:from>
      <xdr:col>13</xdr:col>
      <xdr:colOff>169334</xdr:colOff>
      <xdr:row>54</xdr:row>
      <xdr:rowOff>84668</xdr:rowOff>
    </xdr:from>
    <xdr:to>
      <xdr:col>13</xdr:col>
      <xdr:colOff>7788382</xdr:colOff>
      <xdr:row>80</xdr:row>
      <xdr:rowOff>84763</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2"/>
        <a:stretch>
          <a:fillRect/>
        </a:stretch>
      </xdr:blipFill>
      <xdr:spPr>
        <a:xfrm>
          <a:off x="103907167" y="16086668"/>
          <a:ext cx="7619048" cy="7704762"/>
        </a:xfrm>
        <a:prstGeom prst="rect">
          <a:avLst/>
        </a:prstGeom>
      </xdr:spPr>
    </xdr:pic>
    <xdr:clientData/>
  </xdr:twoCellAnchor>
  <xdr:twoCellAnchor editAs="oneCell">
    <xdr:from>
      <xdr:col>12</xdr:col>
      <xdr:colOff>190503</xdr:colOff>
      <xdr:row>2</xdr:row>
      <xdr:rowOff>0</xdr:rowOff>
    </xdr:from>
    <xdr:to>
      <xdr:col>12</xdr:col>
      <xdr:colOff>7809551</xdr:colOff>
      <xdr:row>29</xdr:row>
      <xdr:rowOff>189476</xdr:rowOff>
    </xdr:to>
    <xdr:pic>
      <xdr:nvPicPr>
        <xdr:cNvPr id="18" name="Picture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3"/>
        <a:stretch>
          <a:fillRect/>
        </a:stretch>
      </xdr:blipFill>
      <xdr:spPr>
        <a:xfrm>
          <a:off x="95948503" y="592667"/>
          <a:ext cx="7619048" cy="8190476"/>
        </a:xfrm>
        <a:prstGeom prst="rect">
          <a:avLst/>
        </a:prstGeom>
      </xdr:spPr>
    </xdr:pic>
    <xdr:clientData/>
  </xdr:twoCellAnchor>
  <xdr:twoCellAnchor editAs="oneCell">
    <xdr:from>
      <xdr:col>2</xdr:col>
      <xdr:colOff>201083</xdr:colOff>
      <xdr:row>2</xdr:row>
      <xdr:rowOff>0</xdr:rowOff>
    </xdr:from>
    <xdr:to>
      <xdr:col>2</xdr:col>
      <xdr:colOff>7820131</xdr:colOff>
      <xdr:row>62</xdr:row>
      <xdr:rowOff>102619</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14"/>
        <a:stretch>
          <a:fillRect/>
        </a:stretch>
      </xdr:blipFill>
      <xdr:spPr>
        <a:xfrm>
          <a:off x="16160750" y="571500"/>
          <a:ext cx="7619048" cy="17247619"/>
        </a:xfrm>
        <a:prstGeom prst="rect">
          <a:avLst/>
        </a:prstGeom>
      </xdr:spPr>
    </xdr:pic>
    <xdr:clientData/>
  </xdr:twoCellAnchor>
  <xdr:twoCellAnchor editAs="oneCell">
    <xdr:from>
      <xdr:col>3</xdr:col>
      <xdr:colOff>179915</xdr:colOff>
      <xdr:row>2</xdr:row>
      <xdr:rowOff>0</xdr:rowOff>
    </xdr:from>
    <xdr:to>
      <xdr:col>3</xdr:col>
      <xdr:colOff>7798963</xdr:colOff>
      <xdr:row>50</xdr:row>
      <xdr:rowOff>188762</xdr:rowOff>
    </xdr:to>
    <xdr:pic>
      <xdr:nvPicPr>
        <xdr:cNvPr id="20" name="Picture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15"/>
        <a:stretch>
          <a:fillRect/>
        </a:stretch>
      </xdr:blipFill>
      <xdr:spPr>
        <a:xfrm>
          <a:off x="24119415" y="571500"/>
          <a:ext cx="7619048" cy="13904762"/>
        </a:xfrm>
        <a:prstGeom prst="rect">
          <a:avLst/>
        </a:prstGeom>
      </xdr:spPr>
    </xdr:pic>
    <xdr:clientData/>
  </xdr:twoCellAnchor>
  <xdr:twoCellAnchor editAs="oneCell">
    <xdr:from>
      <xdr:col>4</xdr:col>
      <xdr:colOff>158749</xdr:colOff>
      <xdr:row>2</xdr:row>
      <xdr:rowOff>0</xdr:rowOff>
    </xdr:from>
    <xdr:to>
      <xdr:col>4</xdr:col>
      <xdr:colOff>7777797</xdr:colOff>
      <xdr:row>47</xdr:row>
      <xdr:rowOff>284107</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16"/>
        <a:stretch>
          <a:fillRect/>
        </a:stretch>
      </xdr:blipFill>
      <xdr:spPr>
        <a:xfrm>
          <a:off x="32078082" y="571500"/>
          <a:ext cx="7619048" cy="131428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1352550</xdr:colOff>
      <xdr:row>0</xdr:row>
      <xdr:rowOff>619125</xdr:rowOff>
    </xdr:to>
    <xdr:pic>
      <xdr:nvPicPr>
        <xdr:cNvPr id="3" name="Picture 2">
          <a:extLst>
            <a:ext uri="{FF2B5EF4-FFF2-40B4-BE49-F238E27FC236}">
              <a16:creationId xmlns:a16="http://schemas.microsoft.com/office/drawing/2014/main" id="{00000000-0008-0000-03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097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1609725</xdr:colOff>
      <xdr:row>0</xdr:row>
      <xdr:rowOff>619125</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097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xdr:col>
      <xdr:colOff>409575</xdr:colOff>
      <xdr:row>1</xdr:row>
      <xdr:rowOff>457200</xdr:rowOff>
    </xdr:to>
    <xdr:pic>
      <xdr:nvPicPr>
        <xdr:cNvPr id="3" name="Picture 2">
          <a:extLst>
            <a:ext uri="{FF2B5EF4-FFF2-40B4-BE49-F238E27FC236}">
              <a16:creationId xmlns:a16="http://schemas.microsoft.com/office/drawing/2014/main" id="{00000000-0008-0000-05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097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52388</xdr:colOff>
          <xdr:row>2</xdr:row>
          <xdr:rowOff>57150</xdr:rowOff>
        </xdr:from>
        <xdr:to>
          <xdr:col>1</xdr:col>
          <xdr:colOff>571500</xdr:colOff>
          <xdr:row>3</xdr:row>
          <xdr:rowOff>52388</xdr:rowOff>
        </xdr:to>
        <xdr:sp macro="" textlink="">
          <xdr:nvSpPr>
            <xdr:cNvPr id="7170" name="Button 2" hidden="1">
              <a:extLst>
                <a:ext uri="{63B3BB69-23CF-44E3-9099-C40C66FF867C}">
                  <a14:compatExt spid="_x0000_s7170"/>
                </a:ext>
                <a:ext uri="{FF2B5EF4-FFF2-40B4-BE49-F238E27FC236}">
                  <a16:creationId xmlns:a16="http://schemas.microsoft.com/office/drawing/2014/main" id="{00000000-0008-0000-0500-0000021C0000}"/>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en-GB" sz="1000" b="0" i="0" u="none" strike="noStrike" baseline="0">
                  <a:solidFill>
                    <a:srgbClr val="000000"/>
                  </a:solidFill>
                  <a:latin typeface="Arial"/>
                  <a:cs typeface="Arial"/>
                </a:rPr>
                <a:t>Go To Level 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52388</xdr:colOff>
          <xdr:row>3</xdr:row>
          <xdr:rowOff>52388</xdr:rowOff>
        </xdr:from>
        <xdr:to>
          <xdr:col>1</xdr:col>
          <xdr:colOff>571500</xdr:colOff>
          <xdr:row>4</xdr:row>
          <xdr:rowOff>38100</xdr:rowOff>
        </xdr:to>
        <xdr:sp macro="" textlink="">
          <xdr:nvSpPr>
            <xdr:cNvPr id="7171" name="Button 3" hidden="1">
              <a:extLst>
                <a:ext uri="{63B3BB69-23CF-44E3-9099-C40C66FF867C}">
                  <a14:compatExt spid="_x0000_s7171"/>
                </a:ext>
                <a:ext uri="{FF2B5EF4-FFF2-40B4-BE49-F238E27FC236}">
                  <a16:creationId xmlns:a16="http://schemas.microsoft.com/office/drawing/2014/main" id="{00000000-0008-0000-0500-0000031C0000}"/>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en-GB" sz="1000" b="0" i="0" u="none" strike="noStrike" baseline="0">
                  <a:solidFill>
                    <a:srgbClr val="000000"/>
                  </a:solidFill>
                  <a:latin typeface="Arial"/>
                  <a:cs typeface="Arial"/>
                </a:rPr>
                <a:t>Go To Level AA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52388</xdr:colOff>
          <xdr:row>4</xdr:row>
          <xdr:rowOff>38100</xdr:rowOff>
        </xdr:from>
        <xdr:to>
          <xdr:col>1</xdr:col>
          <xdr:colOff>571500</xdr:colOff>
          <xdr:row>4</xdr:row>
          <xdr:rowOff>204788</xdr:rowOff>
        </xdr:to>
        <xdr:sp macro="" textlink="">
          <xdr:nvSpPr>
            <xdr:cNvPr id="7172" name="Button 4" hidden="1">
              <a:extLst>
                <a:ext uri="{63B3BB69-23CF-44E3-9099-C40C66FF867C}">
                  <a14:compatExt spid="_x0000_s7172"/>
                </a:ext>
                <a:ext uri="{FF2B5EF4-FFF2-40B4-BE49-F238E27FC236}">
                  <a16:creationId xmlns:a16="http://schemas.microsoft.com/office/drawing/2014/main" id="{00000000-0008-0000-0500-0000041C0000}"/>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en-GB" sz="1000" b="0" i="0" u="none" strike="noStrike" baseline="0">
                  <a:solidFill>
                    <a:srgbClr val="000000"/>
                  </a:solidFill>
                  <a:latin typeface="Arial"/>
                  <a:cs typeface="Arial"/>
                </a:rPr>
                <a:t>Go To Level AAA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xdr:row>
          <xdr:rowOff>57150</xdr:rowOff>
        </xdr:from>
        <xdr:to>
          <xdr:col>2</xdr:col>
          <xdr:colOff>838200</xdr:colOff>
          <xdr:row>4</xdr:row>
          <xdr:rowOff>309563</xdr:rowOff>
        </xdr:to>
        <xdr:sp macro="" textlink="">
          <xdr:nvSpPr>
            <xdr:cNvPr id="7181" name="CommandButton1" hidden="1">
              <a:extLst>
                <a:ext uri="{63B3BB69-23CF-44E3-9099-C40C66FF867C}">
                  <a14:compatExt spid="_x0000_s7181"/>
                </a:ext>
                <a:ext uri="{FF2B5EF4-FFF2-40B4-BE49-F238E27FC236}">
                  <a16:creationId xmlns:a16="http://schemas.microsoft.com/office/drawing/2014/main" id="{00000000-0008-0000-0500-00000D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23</xdr:col>
      <xdr:colOff>9525</xdr:colOff>
      <xdr:row>3</xdr:row>
      <xdr:rowOff>9524</xdr:rowOff>
    </xdr:from>
    <xdr:to>
      <xdr:col>24</xdr:col>
      <xdr:colOff>19050</xdr:colOff>
      <xdr:row>3</xdr:row>
      <xdr:rowOff>314325</xdr:rowOff>
    </xdr:to>
    <xdr:sp macro="[0]!Sheet3.ShowHideResults" textlink="">
      <xdr:nvSpPr>
        <xdr:cNvPr id="2" name="Rectangle 1">
          <a:extLst>
            <a:ext uri="{FF2B5EF4-FFF2-40B4-BE49-F238E27FC236}">
              <a16:creationId xmlns:a16="http://schemas.microsoft.com/office/drawing/2014/main" id="{00000000-0008-0000-0600-000002000000}"/>
            </a:ext>
          </a:extLst>
        </xdr:cNvPr>
        <xdr:cNvSpPr/>
      </xdr:nvSpPr>
      <xdr:spPr>
        <a:xfrm>
          <a:off x="7896225" y="1095374"/>
          <a:ext cx="704850" cy="304801"/>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editAs="oneCell">
    <xdr:from>
      <xdr:col>3</xdr:col>
      <xdr:colOff>12700</xdr:colOff>
      <xdr:row>0</xdr:row>
      <xdr:rowOff>406400</xdr:rowOff>
    </xdr:from>
    <xdr:to>
      <xdr:col>4</xdr:col>
      <xdr:colOff>787400</xdr:colOff>
      <xdr:row>1</xdr:row>
      <xdr:rowOff>38100</xdr:rowOff>
    </xdr:to>
    <xdr:sp macro="" textlink="">
      <xdr:nvSpPr>
        <xdr:cNvPr id="4099" name="ComboBox1" hidden="1">
          <a:extLst>
            <a:ext uri="{63B3BB69-23CF-44E3-9099-C40C66FF867C}">
              <a14:compatExt xmlns:a14="http://schemas.microsoft.com/office/drawing/2010/main" spid="_x0000_s4099"/>
            </a:ext>
            <a:ext uri="{FF2B5EF4-FFF2-40B4-BE49-F238E27FC236}">
              <a16:creationId xmlns:a16="http://schemas.microsoft.com/office/drawing/2014/main" id="{00000000-0008-0000-0600-000003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1581150</xdr:colOff>
          <xdr:row>3</xdr:row>
          <xdr:rowOff>33338</xdr:rowOff>
        </xdr:from>
        <xdr:to>
          <xdr:col>1</xdr:col>
          <xdr:colOff>2681288</xdr:colOff>
          <xdr:row>3</xdr:row>
          <xdr:rowOff>304800</xdr:rowOff>
        </xdr:to>
        <xdr:sp macro="" textlink="">
          <xdr:nvSpPr>
            <xdr:cNvPr id="8193" name="AlignImages" hidden="1">
              <a:extLst>
                <a:ext uri="{63B3BB69-23CF-44E3-9099-C40C66FF867C}">
                  <a14:compatExt spid="_x0000_s8193"/>
                </a:ext>
                <a:ext uri="{FF2B5EF4-FFF2-40B4-BE49-F238E27FC236}">
                  <a16:creationId xmlns:a16="http://schemas.microsoft.com/office/drawing/2014/main" id="{00000000-0008-0000-06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0</xdr:rowOff>
    </xdr:from>
    <xdr:to>
      <xdr:col>0</xdr:col>
      <xdr:colOff>1609725</xdr:colOff>
      <xdr:row>1</xdr:row>
      <xdr:rowOff>57150</xdr:rowOff>
    </xdr:to>
    <xdr:pic>
      <xdr:nvPicPr>
        <xdr:cNvPr id="3" name="Picture 2">
          <a:extLst>
            <a:ext uri="{FF2B5EF4-FFF2-40B4-BE49-F238E27FC236}">
              <a16:creationId xmlns:a16="http://schemas.microsoft.com/office/drawing/2014/main" id="{00000000-0008-0000-06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097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54610</xdr:colOff>
      <xdr:row>7</xdr:row>
      <xdr:rowOff>80963</xdr:rowOff>
    </xdr:from>
    <xdr:to>
      <xdr:col>1</xdr:col>
      <xdr:colOff>568896</xdr:colOff>
      <xdr:row>7</xdr:row>
      <xdr:rowOff>80963</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2"/>
        <a:stretch>
          <a:fillRect/>
        </a:stretch>
      </xdr:blipFill>
      <xdr:spPr>
        <a:xfrm>
          <a:off x="1740535" y="3043238"/>
          <a:ext cx="514286" cy="0"/>
        </a:xfrm>
        <a:prstGeom prst="rect">
          <a:avLst/>
        </a:prstGeom>
      </xdr:spPr>
    </xdr:pic>
    <xdr:clientData/>
  </xdr:twoCellAnchor>
  <xdr:twoCellAnchor>
    <xdr:from>
      <xdr:col>1</xdr:col>
      <xdr:colOff>31750</xdr:colOff>
      <xdr:row>4</xdr:row>
      <xdr:rowOff>31750</xdr:rowOff>
    </xdr:from>
    <xdr:to>
      <xdr:col>1</xdr:col>
      <xdr:colOff>1526988</xdr:colOff>
      <xdr:row>4</xdr:row>
      <xdr:rowOff>212702</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797050" y="1333500"/>
          <a:ext cx="1495238" cy="180952"/>
        </a:xfrm>
        <a:prstGeom prst="rect">
          <a:avLst/>
        </a:prstGeom>
      </xdr:spPr>
    </xdr:pic>
    <xdr:clientData/>
  </xdr:twoCellAnchor>
  <xdr:twoCellAnchor>
    <xdr:from>
      <xdr:col>1</xdr:col>
      <xdr:colOff>31750</xdr:colOff>
      <xdr:row>5</xdr:row>
      <xdr:rowOff>31750</xdr:rowOff>
    </xdr:from>
    <xdr:to>
      <xdr:col>1</xdr:col>
      <xdr:colOff>2422226</xdr:colOff>
      <xdr:row>5</xdr:row>
      <xdr:rowOff>241274</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4"/>
        <a:stretch>
          <a:fillRect/>
        </a:stretch>
      </xdr:blipFill>
      <xdr:spPr>
        <a:xfrm>
          <a:off x="1797050" y="1619250"/>
          <a:ext cx="2390476" cy="2095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25</xdr:col>
      <xdr:colOff>0</xdr:colOff>
      <xdr:row>3</xdr:row>
      <xdr:rowOff>9525</xdr:rowOff>
    </xdr:from>
    <xdr:to>
      <xdr:col>25</xdr:col>
      <xdr:colOff>695325</xdr:colOff>
      <xdr:row>3</xdr:row>
      <xdr:rowOff>314325</xdr:rowOff>
    </xdr:to>
    <xdr:sp macro="[0]!Sheet6.ShowHideResults" textlink="">
      <xdr:nvSpPr>
        <xdr:cNvPr id="5" name="Rectangle 4">
          <a:extLst>
            <a:ext uri="{FF2B5EF4-FFF2-40B4-BE49-F238E27FC236}">
              <a16:creationId xmlns:a16="http://schemas.microsoft.com/office/drawing/2014/main" id="{00000000-0008-0000-0700-000005000000}"/>
            </a:ext>
          </a:extLst>
        </xdr:cNvPr>
        <xdr:cNvSpPr/>
      </xdr:nvSpPr>
      <xdr:spPr>
        <a:xfrm>
          <a:off x="10344150" y="838200"/>
          <a:ext cx="695325" cy="3048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editAs="absolute">
    <xdr:from>
      <xdr:col>0</xdr:col>
      <xdr:colOff>0</xdr:colOff>
      <xdr:row>0</xdr:row>
      <xdr:rowOff>0</xdr:rowOff>
    </xdr:from>
    <xdr:to>
      <xdr:col>1</xdr:col>
      <xdr:colOff>276225</xdr:colOff>
      <xdr:row>1</xdr:row>
      <xdr:rowOff>57150</xdr:rowOff>
    </xdr:to>
    <xdr:pic>
      <xdr:nvPicPr>
        <xdr:cNvPr id="11" name="Picture 10">
          <a:extLst>
            <a:ext uri="{FF2B5EF4-FFF2-40B4-BE49-F238E27FC236}">
              <a16:creationId xmlns:a16="http://schemas.microsoft.com/office/drawing/2014/main" id="{00000000-0008-0000-0700-00000B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097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39690</xdr:colOff>
      <xdr:row>4</xdr:row>
      <xdr:rowOff>39690</xdr:rowOff>
    </xdr:from>
    <xdr:to>
      <xdr:col>3</xdr:col>
      <xdr:colOff>1201595</xdr:colOff>
      <xdr:row>4</xdr:row>
      <xdr:rowOff>763500</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5080003" y="1341440"/>
          <a:ext cx="1161905" cy="723810"/>
        </a:xfrm>
        <a:prstGeom prst="rect">
          <a:avLst/>
        </a:prstGeom>
      </xdr:spPr>
    </xdr:pic>
    <xdr:clientData/>
  </xdr:twoCellAnchor>
  <xdr:twoCellAnchor editAs="oneCell">
    <xdr:from>
      <xdr:col>3</xdr:col>
      <xdr:colOff>39690</xdr:colOff>
      <xdr:row>5</xdr:row>
      <xdr:rowOff>39690</xdr:rowOff>
    </xdr:from>
    <xdr:to>
      <xdr:col>3</xdr:col>
      <xdr:colOff>1201595</xdr:colOff>
      <xdr:row>5</xdr:row>
      <xdr:rowOff>763500</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2"/>
        <a:stretch>
          <a:fillRect/>
        </a:stretch>
      </xdr:blipFill>
      <xdr:spPr>
        <a:xfrm>
          <a:off x="5080003" y="2325690"/>
          <a:ext cx="1161905" cy="723810"/>
        </a:xfrm>
        <a:prstGeom prst="rect">
          <a:avLst/>
        </a:prstGeom>
      </xdr:spPr>
    </xdr:pic>
    <xdr:clientData/>
  </xdr:twoCellAnchor>
  <xdr:twoCellAnchor editAs="oneCell">
    <xdr:from>
      <xdr:col>2</xdr:col>
      <xdr:colOff>39690</xdr:colOff>
      <xdr:row>6</xdr:row>
      <xdr:rowOff>39690</xdr:rowOff>
    </xdr:from>
    <xdr:to>
      <xdr:col>2</xdr:col>
      <xdr:colOff>1011119</xdr:colOff>
      <xdr:row>6</xdr:row>
      <xdr:rowOff>992071</xdr:rowOff>
    </xdr:to>
    <xdr:pic>
      <xdr:nvPicPr>
        <xdr:cNvPr id="7" name="Pictur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3"/>
        <a:stretch>
          <a:fillRect/>
        </a:stretch>
      </xdr:blipFill>
      <xdr:spPr>
        <a:xfrm>
          <a:off x="2833690" y="3278190"/>
          <a:ext cx="971429" cy="952381"/>
        </a:xfrm>
        <a:prstGeom prst="rect">
          <a:avLst/>
        </a:prstGeom>
      </xdr:spPr>
    </xdr:pic>
    <xdr:clientData/>
  </xdr:twoCellAnchor>
  <xdr:twoCellAnchor editAs="oneCell">
    <xdr:from>
      <xdr:col>2</xdr:col>
      <xdr:colOff>39690</xdr:colOff>
      <xdr:row>4</xdr:row>
      <xdr:rowOff>39690</xdr:rowOff>
    </xdr:from>
    <xdr:to>
      <xdr:col>2</xdr:col>
      <xdr:colOff>1363500</xdr:colOff>
      <xdr:row>4</xdr:row>
      <xdr:rowOff>830166</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4"/>
        <a:stretch>
          <a:fillRect/>
        </a:stretch>
      </xdr:blipFill>
      <xdr:spPr>
        <a:xfrm>
          <a:off x="2833690" y="1341440"/>
          <a:ext cx="1323810" cy="790476"/>
        </a:xfrm>
        <a:prstGeom prst="rect">
          <a:avLst/>
        </a:prstGeom>
      </xdr:spPr>
    </xdr:pic>
    <xdr:clientData/>
  </xdr:twoCellAnchor>
  <xdr:twoCellAnchor editAs="oneCell">
    <xdr:from>
      <xdr:col>2</xdr:col>
      <xdr:colOff>39690</xdr:colOff>
      <xdr:row>5</xdr:row>
      <xdr:rowOff>39690</xdr:rowOff>
    </xdr:from>
    <xdr:to>
      <xdr:col>2</xdr:col>
      <xdr:colOff>1363500</xdr:colOff>
      <xdr:row>5</xdr:row>
      <xdr:rowOff>830166</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4"/>
        <a:stretch>
          <a:fillRect/>
        </a:stretch>
      </xdr:blipFill>
      <xdr:spPr>
        <a:xfrm>
          <a:off x="2833690" y="2547940"/>
          <a:ext cx="1323810" cy="7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ffice/Registered%20Documents/Templates%20-%20Accessibility/W3C%20WCAG%202.1%20AAA%20Checklist%20v4.0%20(update%20in%20progress%20-%20do%20not%20us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tatistics"/>
      <sheetName val="Success Criteria"/>
      <sheetName val="Colour Contrast Analysis"/>
      <sheetName val="Non-text Contrast"/>
      <sheetName val="Changelog"/>
      <sheetName val="Comboboxes"/>
      <sheetName val="Data Table"/>
      <sheetName val="W3C WCAG 2.1 AAA Checklist v4"/>
    </sheetNames>
    <sheetDataSet>
      <sheetData sheetId="0"/>
      <sheetData sheetId="1">
        <row r="5">
          <cell r="S5" t="str">
            <v>Yes</v>
          </cell>
        </row>
      </sheetData>
      <sheetData sheetId="2"/>
      <sheetData sheetId="3"/>
      <sheetData sheetId="4"/>
      <sheetData sheetId="5"/>
      <sheetData sheetId="6">
        <row r="1">
          <cell r="A1" t="str">
            <v>Enter data</v>
          </cell>
        </row>
        <row r="2">
          <cell r="A2" t="str">
            <v>View AA results</v>
          </cell>
        </row>
      </sheetData>
      <sheetData sheetId="7"/>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https://www.w3.org/WAI/WCAG21/Understanding/status-messages"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hyperlink" Target="https://elects-test.glatest.org.uk/?check_logged_in=1" TargetMode="External"/><Relationship Id="rId13" Type="http://schemas.openxmlformats.org/officeDocument/2006/relationships/hyperlink" Target="https://elects-test.glatest.org.uk/search?search_term=sutton" TargetMode="External"/><Relationship Id="rId3" Type="http://schemas.openxmlformats.org/officeDocument/2006/relationships/hyperlink" Target="https://elects-test.glatest.org.uk/?check_logged_in=1" TargetMode="External"/><Relationship Id="rId7" Type="http://schemas.openxmlformats.org/officeDocument/2006/relationships/hyperlink" Target="https://elects-test.glatest.org.uk/information-carers-and-people-disability" TargetMode="External"/><Relationship Id="rId12" Type="http://schemas.openxmlformats.org/officeDocument/2006/relationships/hyperlink" Target="https://elects-test.glatest.org.uk/im-voter" TargetMode="External"/><Relationship Id="rId17" Type="http://schemas.openxmlformats.org/officeDocument/2006/relationships/drawing" Target="../drawings/drawing4.xml"/><Relationship Id="rId2" Type="http://schemas.openxmlformats.org/officeDocument/2006/relationships/hyperlink" Target="https://elects-test.glatest.org.uk/?check_logged_in=1" TargetMode="External"/><Relationship Id="rId16" Type="http://schemas.openxmlformats.org/officeDocument/2006/relationships/printerSettings" Target="../printerSettings/printerSettings2.bin"/><Relationship Id="rId1" Type="http://schemas.openxmlformats.org/officeDocument/2006/relationships/hyperlink" Target="https://elects-test.glatest.org.uk/?check_logged_in=1" TargetMode="External"/><Relationship Id="rId6" Type="http://schemas.openxmlformats.org/officeDocument/2006/relationships/hyperlink" Target="https://elects-test.glatest.org.uk/im-voter" TargetMode="External"/><Relationship Id="rId11" Type="http://schemas.openxmlformats.org/officeDocument/2006/relationships/hyperlink" Target="https://elects-test.glatest.org.uk/statutory-notices-and-elections-timetable" TargetMode="External"/><Relationship Id="rId5" Type="http://schemas.openxmlformats.org/officeDocument/2006/relationships/hyperlink" Target="https://elects-test.glatest.org.uk/im-voter/count-status/assembly-member-count-status" TargetMode="External"/><Relationship Id="rId15" Type="http://schemas.openxmlformats.org/officeDocument/2006/relationships/hyperlink" Target="https://elects-test.glatest.org.uk/media-centre" TargetMode="External"/><Relationship Id="rId10" Type="http://schemas.openxmlformats.org/officeDocument/2006/relationships/hyperlink" Target="https://elects-test.glatest.org.uk/im-candidate/sign-candidates-and-agents-meeting/online-form" TargetMode="External"/><Relationship Id="rId4" Type="http://schemas.openxmlformats.org/officeDocument/2006/relationships/hyperlink" Target="https://elects-test.glatest.org.uk/im-voter/count-status" TargetMode="External"/><Relationship Id="rId9" Type="http://schemas.openxmlformats.org/officeDocument/2006/relationships/hyperlink" Target="https://elects-test.glatest.org.uk/mayoral-candidates/sadiq-khan" TargetMode="External"/><Relationship Id="rId14" Type="http://schemas.openxmlformats.org/officeDocument/2006/relationships/hyperlink" Target="https://elects-test.glatest.org.uk/im-voter/election-results/results-2021"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3" Type="http://schemas.openxmlformats.org/officeDocument/2006/relationships/hyperlink" Target="https://www.w3.org/WAI/WCAG22/Understanding/consistent-help" TargetMode="External"/><Relationship Id="rId18" Type="http://schemas.openxmlformats.org/officeDocument/2006/relationships/hyperlink" Target="https://www.w3.org/WAI/WCAG21/Understanding/audio-description-or-media-alternative-prerecorded" TargetMode="External"/><Relationship Id="rId26" Type="http://schemas.openxmlformats.org/officeDocument/2006/relationships/hyperlink" Target="https://www.w3.org/WAI/WCAG21/Understanding/focus-order" TargetMode="External"/><Relationship Id="rId39" Type="http://schemas.openxmlformats.org/officeDocument/2006/relationships/hyperlink" Target="https://www.w3.org/WAI/WCAG21/Understanding/non-text-contrast" TargetMode="External"/><Relationship Id="rId21" Type="http://schemas.openxmlformats.org/officeDocument/2006/relationships/hyperlink" Target="https://www.w3.org/WAI/WCAG21/Understanding/on-focus" TargetMode="External"/><Relationship Id="rId34" Type="http://schemas.openxmlformats.org/officeDocument/2006/relationships/hyperlink" Target="https://www.w3.org/WAI/WCAG21/Understanding/contrast-minimum" TargetMode="External"/><Relationship Id="rId42" Type="http://schemas.openxmlformats.org/officeDocument/2006/relationships/hyperlink" Target="https://www.w3.org/WAI/WCAG21/Understanding/language-of-parts" TargetMode="External"/><Relationship Id="rId47" Type="http://schemas.openxmlformats.org/officeDocument/2006/relationships/hyperlink" Target="https://www.w3.org/WAI/WCAG22/Understanding/target-size-minimum.html" TargetMode="External"/><Relationship Id="rId50" Type="http://schemas.openxmlformats.org/officeDocument/2006/relationships/hyperlink" Target="https://www.w3.org/WAI/WCAG21/Understanding/status-messages" TargetMode="External"/><Relationship Id="rId55" Type="http://schemas.openxmlformats.org/officeDocument/2006/relationships/hyperlink" Target="https://www.w3.org/WAI/WCAG21/Understanding/identify-purpose" TargetMode="External"/><Relationship Id="rId63" Type="http://schemas.openxmlformats.org/officeDocument/2006/relationships/hyperlink" Target="https://www.w3.org/WAI/WCAG21/Understanding/re-authenticating" TargetMode="External"/><Relationship Id="rId68" Type="http://schemas.openxmlformats.org/officeDocument/2006/relationships/hyperlink" Target="https://www.w3.org/WAI/WCAG21/Understanding/link-purpose-link-only" TargetMode="External"/><Relationship Id="rId76" Type="http://schemas.openxmlformats.org/officeDocument/2006/relationships/hyperlink" Target="https://www.w3.org/WAI/WCAG21/Understanding/change-on-request" TargetMode="External"/><Relationship Id="rId84" Type="http://schemas.openxmlformats.org/officeDocument/2006/relationships/hyperlink" Target="https://www.w3.org/WAI/WCAG21/Understanding/error-prevention-legal-financial-data" TargetMode="External"/><Relationship Id="rId89" Type="http://schemas.openxmlformats.org/officeDocument/2006/relationships/drawing" Target="../drawings/drawing6.xml"/><Relationship Id="rId7" Type="http://schemas.openxmlformats.org/officeDocument/2006/relationships/hyperlink" Target="https://www.w3.org/WAI/WCAG21/Understanding/use-of-color" TargetMode="External"/><Relationship Id="rId71" Type="http://schemas.openxmlformats.org/officeDocument/2006/relationships/hyperlink" Target="https://www.w3.org/WAI/WCAG21/Understanding/concurrent-input-mechanisms" TargetMode="External"/><Relationship Id="rId92" Type="http://schemas.openxmlformats.org/officeDocument/2006/relationships/image" Target="../media/image21.emf"/><Relationship Id="rId2" Type="http://schemas.openxmlformats.org/officeDocument/2006/relationships/hyperlink" Target="https://www.w3.org/WAI/WCAG21/Understanding/audio-only-and-video-only-prerecorded.html" TargetMode="External"/><Relationship Id="rId16" Type="http://schemas.openxmlformats.org/officeDocument/2006/relationships/hyperlink" Target="https://www.w3.org/WAI/WCAG21/Understanding/name-role-value" TargetMode="External"/><Relationship Id="rId29" Type="http://schemas.openxmlformats.org/officeDocument/2006/relationships/hyperlink" Target="https://www.w3.org/WAI/WCAG21/Understanding/pointer-gestures" TargetMode="External"/><Relationship Id="rId11" Type="http://schemas.openxmlformats.org/officeDocument/2006/relationships/hyperlink" Target="https://www.w3.org/WAI/WCAG21/Understanding/timing-adjustable" TargetMode="External"/><Relationship Id="rId24" Type="http://schemas.openxmlformats.org/officeDocument/2006/relationships/hyperlink" Target="https://www.w3.org/WAI/WCAG21/Understanding/character-key-shortcuts" TargetMode="External"/><Relationship Id="rId32" Type="http://schemas.openxmlformats.org/officeDocument/2006/relationships/hyperlink" Target="https://www.w3.org/WAI/WCAG21/Understanding/motion-actuation" TargetMode="External"/><Relationship Id="rId37" Type="http://schemas.openxmlformats.org/officeDocument/2006/relationships/hyperlink" Target="https://www.w3.org/WAI/WCAG21/Understanding/images-of-text" TargetMode="External"/><Relationship Id="rId40" Type="http://schemas.openxmlformats.org/officeDocument/2006/relationships/hyperlink" Target="https://www.w3.org/WAI/WCAG21/Understanding/multiple-ways" TargetMode="External"/><Relationship Id="rId45" Type="http://schemas.openxmlformats.org/officeDocument/2006/relationships/hyperlink" Target="https://www.w3.org/WAI/WCAG21/Understanding/error-suggestion" TargetMode="External"/><Relationship Id="rId53" Type="http://schemas.openxmlformats.org/officeDocument/2006/relationships/hyperlink" Target="https://www.w3.org/WAI/WCAG21/Understanding/media-alternative-prerecorded" TargetMode="External"/><Relationship Id="rId58" Type="http://schemas.openxmlformats.org/officeDocument/2006/relationships/hyperlink" Target="https://www.w3.org/WAI/WCAG21/Understanding/visual-presentation" TargetMode="External"/><Relationship Id="rId66" Type="http://schemas.openxmlformats.org/officeDocument/2006/relationships/hyperlink" Target="https://www.w3.org/WAI/WCAG21/Understanding/animation-from-interactions" TargetMode="External"/><Relationship Id="rId74" Type="http://schemas.openxmlformats.org/officeDocument/2006/relationships/hyperlink" Target="https://www.w3.org/WAI/WCAG21/Understanding/reading-level" TargetMode="External"/><Relationship Id="rId79" Type="http://schemas.openxmlformats.org/officeDocument/2006/relationships/hyperlink" Target="https://www.w3.org/WAI/WCAG21/Understanding/on-input" TargetMode="External"/><Relationship Id="rId87" Type="http://schemas.openxmlformats.org/officeDocument/2006/relationships/hyperlink" Target="https://www.w3.org/WAI/WCAG21/Understanding/error-prevention-all" TargetMode="External"/><Relationship Id="rId5" Type="http://schemas.openxmlformats.org/officeDocument/2006/relationships/hyperlink" Target="https://www.w3.org/WAI/WCAG21/Understanding/meaningful-sequence" TargetMode="External"/><Relationship Id="rId61" Type="http://schemas.openxmlformats.org/officeDocument/2006/relationships/hyperlink" Target="https://www.w3.org/WAI/WCAG21/Understanding/no-timing" TargetMode="External"/><Relationship Id="rId82" Type="http://schemas.openxmlformats.org/officeDocument/2006/relationships/hyperlink" Target="https://www.w3.org/WAI/WCAG22/Understanding/dragging-movements" TargetMode="External"/><Relationship Id="rId90" Type="http://schemas.openxmlformats.org/officeDocument/2006/relationships/vmlDrawing" Target="../drawings/vmlDrawing1.vml"/><Relationship Id="rId95" Type="http://schemas.openxmlformats.org/officeDocument/2006/relationships/ctrlProp" Target="../ctrlProps/ctrlProp3.xml"/><Relationship Id="rId19" Type="http://schemas.openxmlformats.org/officeDocument/2006/relationships/hyperlink" Target="https://www.w3.org/WAI/WCAG21/Understanding/captions-live" TargetMode="External"/><Relationship Id="rId14" Type="http://schemas.openxmlformats.org/officeDocument/2006/relationships/hyperlink" Target="https://www.w3.org/WAI/WCAG22/Understanding/redundant-entry" TargetMode="External"/><Relationship Id="rId22" Type="http://schemas.openxmlformats.org/officeDocument/2006/relationships/hyperlink" Target="https://www.w3.org/WAI/WCAG21/Understanding/language-of-page" TargetMode="External"/><Relationship Id="rId27" Type="http://schemas.openxmlformats.org/officeDocument/2006/relationships/hyperlink" Target="https://www.w3.org/WAI/WCAG21/Understanding/link-purpose-in-context" TargetMode="External"/><Relationship Id="rId30" Type="http://schemas.openxmlformats.org/officeDocument/2006/relationships/hyperlink" Target="https://www.w3.org/WAI/WCAG21/Understanding/pointer-cancellation" TargetMode="External"/><Relationship Id="rId35" Type="http://schemas.openxmlformats.org/officeDocument/2006/relationships/hyperlink" Target="https://www.w3.org/WAI/WCAG21/Understanding/identify-input-purpose" TargetMode="External"/><Relationship Id="rId43" Type="http://schemas.openxmlformats.org/officeDocument/2006/relationships/hyperlink" Target="https://www.w3.org/WAI/WCAG21/Understanding/consistent-navigation" TargetMode="External"/><Relationship Id="rId48" Type="http://schemas.openxmlformats.org/officeDocument/2006/relationships/hyperlink" Target="https://www.w3.org/WAI/WCAG21/Understanding/text-spacing" TargetMode="External"/><Relationship Id="rId56" Type="http://schemas.openxmlformats.org/officeDocument/2006/relationships/hyperlink" Target="https://www.w3.org/WAI/WCAG21/Understanding/contrast-enhanced" TargetMode="External"/><Relationship Id="rId64" Type="http://schemas.openxmlformats.org/officeDocument/2006/relationships/hyperlink" Target="https://www.w3.org/WAI/WCAG21/Understanding/timeouts" TargetMode="External"/><Relationship Id="rId69" Type="http://schemas.openxmlformats.org/officeDocument/2006/relationships/hyperlink" Target="https://www.w3.org/WAI/WCAG22/Understanding/focus-appearance.html" TargetMode="External"/><Relationship Id="rId77" Type="http://schemas.openxmlformats.org/officeDocument/2006/relationships/hyperlink" Target="https://www.w3.org/WAI/WCAG21/Understanding/help" TargetMode="External"/><Relationship Id="rId8" Type="http://schemas.openxmlformats.org/officeDocument/2006/relationships/hyperlink" Target="https://www.w3.org/WAI/WCAG21/Understanding/audio-control" TargetMode="External"/><Relationship Id="rId51" Type="http://schemas.openxmlformats.org/officeDocument/2006/relationships/hyperlink" Target="https://www.w3.org/WAI/WCAG21/Understanding/sign-language-prerecorded" TargetMode="External"/><Relationship Id="rId72" Type="http://schemas.openxmlformats.org/officeDocument/2006/relationships/hyperlink" Target="https://www.w3.org/WAI/WCAG21/Understanding/unusual-words" TargetMode="External"/><Relationship Id="rId80" Type="http://schemas.openxmlformats.org/officeDocument/2006/relationships/hyperlink" Target="https://www.w3.org/WAI/WCAG21/Understanding/labels-or-instructions" TargetMode="External"/><Relationship Id="rId85" Type="http://schemas.openxmlformats.org/officeDocument/2006/relationships/hyperlink" Target="https://www.w3.org/WAI/WCAG21/Understanding/section-headings" TargetMode="External"/><Relationship Id="rId93" Type="http://schemas.openxmlformats.org/officeDocument/2006/relationships/ctrlProp" Target="../ctrlProps/ctrlProp1.xml"/><Relationship Id="rId3" Type="http://schemas.openxmlformats.org/officeDocument/2006/relationships/hyperlink" Target="https://www.w3.org/WAI/WCAG21/Understanding/captions-prerecorded.html" TargetMode="External"/><Relationship Id="rId12" Type="http://schemas.openxmlformats.org/officeDocument/2006/relationships/hyperlink" Target="https://www.w3.org/WAI/WCAG21/Understanding/three-flashes-or-below-threshold" TargetMode="External"/><Relationship Id="rId17" Type="http://schemas.openxmlformats.org/officeDocument/2006/relationships/hyperlink" Target="https://www.w3.org/WAI/WCAG21/Understanding/pause-stop-hide" TargetMode="External"/><Relationship Id="rId25" Type="http://schemas.openxmlformats.org/officeDocument/2006/relationships/hyperlink" Target="https://www.w3.org/WAI/WCAG21/Understanding/page-titled" TargetMode="External"/><Relationship Id="rId33" Type="http://schemas.openxmlformats.org/officeDocument/2006/relationships/hyperlink" Target="https://www.w3.org/WAI/WCAG21/Understanding/orientation" TargetMode="External"/><Relationship Id="rId38" Type="http://schemas.openxmlformats.org/officeDocument/2006/relationships/hyperlink" Target="https://www.w3.org/WAI/WCAG21/Understanding/reflow" TargetMode="External"/><Relationship Id="rId46" Type="http://schemas.openxmlformats.org/officeDocument/2006/relationships/hyperlink" Target="https://www.w3.org/WAI/WCAG22/Understanding/accessible-authentication-minimum" TargetMode="External"/><Relationship Id="rId59" Type="http://schemas.openxmlformats.org/officeDocument/2006/relationships/hyperlink" Target="https://www.w3.org/WAI/WCAG21/Understanding/images-of-text-no-exception" TargetMode="External"/><Relationship Id="rId67" Type="http://schemas.openxmlformats.org/officeDocument/2006/relationships/hyperlink" Target="https://www.w3.org/WAI/WCAG21/Understanding/location" TargetMode="External"/><Relationship Id="rId20" Type="http://schemas.openxmlformats.org/officeDocument/2006/relationships/hyperlink" Target="https://www.w3.org/WAI/WCAG21/Understanding/audio-description-prerecorded" TargetMode="External"/><Relationship Id="rId41" Type="http://schemas.openxmlformats.org/officeDocument/2006/relationships/hyperlink" Target="https://www.w3.org/WAI/WCAG21/Understanding/headings-and-labels" TargetMode="External"/><Relationship Id="rId54" Type="http://schemas.openxmlformats.org/officeDocument/2006/relationships/hyperlink" Target="https://www.w3.org/WAI/WCAG21/Understanding/audio-only-live" TargetMode="External"/><Relationship Id="rId62" Type="http://schemas.openxmlformats.org/officeDocument/2006/relationships/hyperlink" Target="https://www.w3.org/WAI/WCAG21/Understanding/interruptions" TargetMode="External"/><Relationship Id="rId70" Type="http://schemas.openxmlformats.org/officeDocument/2006/relationships/hyperlink" Target="https://www.w3.org/WAI/WCAG21/Understanding/target-size" TargetMode="External"/><Relationship Id="rId75" Type="http://schemas.openxmlformats.org/officeDocument/2006/relationships/hyperlink" Target="https://www.w3.org/WAI/WCAG21/Understanding/pronunciation" TargetMode="External"/><Relationship Id="rId83" Type="http://schemas.openxmlformats.org/officeDocument/2006/relationships/hyperlink" Target="https://www.w3.org/WAI/WCAG22/Understanding/focus-not-obscured-minimum" TargetMode="External"/><Relationship Id="rId88" Type="http://schemas.openxmlformats.org/officeDocument/2006/relationships/printerSettings" Target="../printerSettings/printerSettings4.bin"/><Relationship Id="rId91" Type="http://schemas.openxmlformats.org/officeDocument/2006/relationships/control" Target="../activeX/activeX1.xml"/><Relationship Id="rId1" Type="http://schemas.openxmlformats.org/officeDocument/2006/relationships/hyperlink" Target="https://www.w3.org/WAI/WCAG21/Understanding/non-text-content.html" TargetMode="External"/><Relationship Id="rId6" Type="http://schemas.openxmlformats.org/officeDocument/2006/relationships/hyperlink" Target="https://www.w3.org/WAI/WCAG21/Understanding/sensory-characteristics" TargetMode="External"/><Relationship Id="rId15" Type="http://schemas.openxmlformats.org/officeDocument/2006/relationships/hyperlink" Target="https://www.w3.org/WAI/WCAG21/Understanding/parsing" TargetMode="External"/><Relationship Id="rId23" Type="http://schemas.openxmlformats.org/officeDocument/2006/relationships/hyperlink" Target="https://www.w3.org/WAI/WCAG21/Understanding/error-identification" TargetMode="External"/><Relationship Id="rId28" Type="http://schemas.openxmlformats.org/officeDocument/2006/relationships/hyperlink" Target="https://www.w3.org/WAI/WCAG21/Understanding/bypass-blocks" TargetMode="External"/><Relationship Id="rId36" Type="http://schemas.openxmlformats.org/officeDocument/2006/relationships/hyperlink" Target="https://www.w3.org/WAI/WCAG21/Understanding/resize-text" TargetMode="External"/><Relationship Id="rId49" Type="http://schemas.openxmlformats.org/officeDocument/2006/relationships/hyperlink" Target="https://www.w3.org/WAI/WCAG21/Understanding/content-on-hover-or-focus" TargetMode="External"/><Relationship Id="rId57" Type="http://schemas.openxmlformats.org/officeDocument/2006/relationships/hyperlink" Target="https://www.w3.org/WAI/WCAG21/Understanding/low-or-no-background-audio" TargetMode="External"/><Relationship Id="rId10" Type="http://schemas.openxmlformats.org/officeDocument/2006/relationships/hyperlink" Target="https://www.w3.org/WAI/WCAG21/Understanding/no-keyboard-trap" TargetMode="External"/><Relationship Id="rId31" Type="http://schemas.openxmlformats.org/officeDocument/2006/relationships/hyperlink" Target="https://www.w3.org/WAI/WCAG21/Understanding/label-in-name" TargetMode="External"/><Relationship Id="rId44" Type="http://schemas.openxmlformats.org/officeDocument/2006/relationships/hyperlink" Target="https://www.w3.org/WAI/WCAG21/Understanding/consistent-identification" TargetMode="External"/><Relationship Id="rId52" Type="http://schemas.openxmlformats.org/officeDocument/2006/relationships/hyperlink" Target="https://www.w3.org/WAI/WCAG21/Understanding/extended-audio-description-prerecorded" TargetMode="External"/><Relationship Id="rId60" Type="http://schemas.openxmlformats.org/officeDocument/2006/relationships/hyperlink" Target="https://www.w3.org/WAI/WCAG21/Understanding/keyboard-no-exception" TargetMode="External"/><Relationship Id="rId65" Type="http://schemas.openxmlformats.org/officeDocument/2006/relationships/hyperlink" Target="https://www.w3.org/WAI/WCAG21/Understanding/three-flashes" TargetMode="External"/><Relationship Id="rId73" Type="http://schemas.openxmlformats.org/officeDocument/2006/relationships/hyperlink" Target="https://www.w3.org/WAI/WCAG21/Understanding/abbreviations" TargetMode="External"/><Relationship Id="rId78" Type="http://schemas.openxmlformats.org/officeDocument/2006/relationships/hyperlink" Target="https://www.w3.org/WAI/WCAG22/Understanding/accessible-authentication-enhanced" TargetMode="External"/><Relationship Id="rId81" Type="http://schemas.openxmlformats.org/officeDocument/2006/relationships/hyperlink" Target="https://www.w3.org/WAI/WCAG21/Understanding/focus-visible" TargetMode="External"/><Relationship Id="rId86" Type="http://schemas.openxmlformats.org/officeDocument/2006/relationships/hyperlink" Target="https://www.w3.org/WAI/WCAG22/Understanding/focus-not-obscured-enhanced" TargetMode="External"/><Relationship Id="rId94" Type="http://schemas.openxmlformats.org/officeDocument/2006/relationships/ctrlProp" Target="../ctrlProps/ctrlProp2.xml"/><Relationship Id="rId4" Type="http://schemas.openxmlformats.org/officeDocument/2006/relationships/hyperlink" Target="https://www.w3.org/WAI/WCAG21/Understanding/info-and-relationships" TargetMode="External"/><Relationship Id="rId9" Type="http://schemas.openxmlformats.org/officeDocument/2006/relationships/hyperlink" Target="https://www.w3.org/WAI/WCAG21/Understanding/keyboard" TargetMode="Externa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5.bin"/><Relationship Id="rId5" Type="http://schemas.openxmlformats.org/officeDocument/2006/relationships/image" Target="../media/image22.emf"/><Relationship Id="rId4" Type="http://schemas.openxmlformats.org/officeDocument/2006/relationships/control" Target="../activeX/activeX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D1"/>
  <sheetViews>
    <sheetView workbookViewId="0">
      <selection sqref="A1:D1"/>
    </sheetView>
  </sheetViews>
  <sheetFormatPr defaultColWidth="9.19921875" defaultRowHeight="12.75" x14ac:dyDescent="0.35"/>
  <cols>
    <col min="1" max="1" width="9.19921875" style="74" customWidth="1"/>
    <col min="2" max="16384" width="9.19921875" style="74"/>
  </cols>
  <sheetData>
    <row r="1" spans="1:4" ht="47.25" customHeight="1" x14ac:dyDescent="0.35">
      <c r="A1" s="280"/>
      <c r="B1" s="280"/>
      <c r="C1" s="280"/>
      <c r="D1" s="280"/>
    </row>
  </sheetData>
  <mergeCells count="1">
    <mergeCell ref="A1:D1"/>
  </mergeCells>
  <pageMargins left="0.25" right="0.25"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E466A-5900-486F-99B2-C59D04A2C2C3}">
  <sheetPr codeName="Sheet12"/>
  <dimension ref="A1:K61"/>
  <sheetViews>
    <sheetView zoomScaleNormal="100" workbookViewId="0">
      <pane ySplit="2" topLeftCell="A3" activePane="bottomLeft" state="frozen"/>
      <selection pane="bottomLeft"/>
    </sheetView>
  </sheetViews>
  <sheetFormatPr defaultColWidth="9.19921875" defaultRowHeight="12.75" x14ac:dyDescent="0.35"/>
  <cols>
    <col min="1" max="1" width="8.796875" style="276" customWidth="1"/>
    <col min="2" max="2" width="8.796875" style="219" customWidth="1"/>
    <col min="3" max="3" width="13.796875" style="219" customWidth="1"/>
    <col min="4" max="4" width="30.796875" style="219" customWidth="1"/>
    <col min="5" max="5" width="39.73046875" style="219" customWidth="1"/>
    <col min="6" max="6" width="34.53125" style="219" customWidth="1"/>
    <col min="7" max="7" width="39.73046875" style="219" customWidth="1"/>
    <col min="8" max="9" width="90.53125" style="219" customWidth="1"/>
    <col min="10" max="10" width="12.53125" style="219" bestFit="1" customWidth="1"/>
    <col min="11" max="11" width="6.796875" style="219" bestFit="1" customWidth="1"/>
    <col min="12" max="16384" width="9.19921875" style="219"/>
  </cols>
  <sheetData>
    <row r="1" spans="1:11" ht="17.649999999999999" x14ac:dyDescent="0.35">
      <c r="A1" s="86" t="s">
        <v>135</v>
      </c>
      <c r="B1" s="78"/>
      <c r="C1" s="4"/>
      <c r="D1" s="5"/>
    </row>
    <row r="2" spans="1:11" ht="13.15" x14ac:dyDescent="0.4">
      <c r="A2" s="79" t="s">
        <v>72</v>
      </c>
      <c r="B2" s="31" t="str">
        <f>IF('Success Criteria'!B9="","",'Success Criteria'!B9)</f>
        <v>Level</v>
      </c>
      <c r="C2" s="31" t="str">
        <f>IF('Success Criteria'!C9="","",'Success Criteria'!C9)</f>
        <v>Name</v>
      </c>
      <c r="D2" s="80"/>
      <c r="E2" s="80" t="s">
        <v>115</v>
      </c>
      <c r="F2" s="80" t="s">
        <v>759</v>
      </c>
      <c r="G2" s="80" t="s">
        <v>1055</v>
      </c>
      <c r="H2" s="80" t="s">
        <v>769</v>
      </c>
      <c r="I2" s="80" t="s">
        <v>1197</v>
      </c>
      <c r="J2" s="80" t="s">
        <v>371</v>
      </c>
      <c r="K2" s="80" t="s">
        <v>775</v>
      </c>
    </row>
    <row r="3" spans="1:11" ht="76.5" x14ac:dyDescent="0.35">
      <c r="A3" s="273" t="s">
        <v>74</v>
      </c>
      <c r="B3" s="223" t="str">
        <f>IF('Success Criteria'!B10="","",'Success Criteria'!B10)</f>
        <v>A</v>
      </c>
      <c r="C3" s="223" t="str">
        <f>IF('Success Criteria'!C10="","",'Success Criteria'!C10)</f>
        <v>Non-text Content</v>
      </c>
      <c r="D3" s="232" t="str">
        <f>IF('Success Criteria'!D10="","",'Success Criteria'!D10)</f>
        <v>All non-text content that is presented to the user has a text alternative that serves the equivalent purpose.</v>
      </c>
      <c r="E3" s="232"/>
      <c r="F3" s="232"/>
      <c r="G3" s="232" t="s">
        <v>1132</v>
      </c>
      <c r="H3" s="232" t="s">
        <v>1108</v>
      </c>
      <c r="I3" s="232"/>
      <c r="J3" s="232"/>
      <c r="K3" s="232"/>
    </row>
    <row r="4" spans="1:11" ht="63.75" x14ac:dyDescent="0.35">
      <c r="A4" s="273" t="s">
        <v>75</v>
      </c>
      <c r="B4" s="223" t="str">
        <f>IF('Success Criteria'!B12="","",'Success Criteria'!B12)</f>
        <v>A</v>
      </c>
      <c r="C4" s="223" t="str">
        <f>IF('Success Criteria'!C12="","",'Success Criteria'!C12)</f>
        <v>Audio-only and Video-only (Pre-recorded)</v>
      </c>
      <c r="D4" s="231" t="str">
        <f>IF('Success Criteria'!D12="","",'Success Criteria'!D12)</f>
        <v xml:space="preserve">For pre-recorded audio-only and pre-recorded video-only media, an alternative for time-based media or an audio track is provided that presents equivalent information. </v>
      </c>
      <c r="E4" s="231" t="s">
        <v>1085</v>
      </c>
      <c r="F4" s="231"/>
      <c r="G4" s="231"/>
      <c r="H4" s="231"/>
      <c r="I4" s="231"/>
      <c r="J4" s="231"/>
      <c r="K4" s="231"/>
    </row>
    <row r="5" spans="1:11" ht="63.75" x14ac:dyDescent="0.35">
      <c r="A5" s="273" t="s">
        <v>76</v>
      </c>
      <c r="B5" s="223" t="str">
        <f>IF('Success Criteria'!B14="","",'Success Criteria'!B14)</f>
        <v>A</v>
      </c>
      <c r="C5" s="223" t="str">
        <f>IF('Success Criteria'!C14="","",'Success Criteria'!C14)</f>
        <v>Captions (Pre-recorded)</v>
      </c>
      <c r="D5" s="229" t="str">
        <f>IF('Success Criteria'!D14="","",'Success Criteria'!D14)</f>
        <v xml:space="preserve">Captions are provided for all pre-recorded audio content in synchronized media, except when the media is a media alternative for text and is clearly labelled as such. </v>
      </c>
      <c r="E5" s="229" t="s">
        <v>1020</v>
      </c>
      <c r="F5" s="229"/>
      <c r="G5" s="229"/>
      <c r="H5" s="229"/>
      <c r="I5" s="229"/>
      <c r="J5" s="229"/>
      <c r="K5" s="229"/>
    </row>
    <row r="6" spans="1:11" ht="89.25" x14ac:dyDescent="0.35">
      <c r="A6" s="273" t="s">
        <v>77</v>
      </c>
      <c r="B6" s="223" t="str">
        <f>IF('Success Criteria'!B16="","",'Success Criteria'!B16)</f>
        <v>A</v>
      </c>
      <c r="C6" s="223" t="str">
        <f>IF('Success Criteria'!C16="","",'Success Criteria'!C16)</f>
        <v>Audio Description or Media Alternative (Pre-recorded)</v>
      </c>
      <c r="D6" s="229" t="str">
        <f>IF('Success Criteria'!D16="","",'Success Criteria'!D16)</f>
        <v>An alternative for time-based media or audio description of the pre-recorded video content is provided for synchronized media, except when the media is a media alternative for text and is clearly labelled as such.</v>
      </c>
      <c r="E6" s="229" t="s">
        <v>1021</v>
      </c>
      <c r="F6" s="229"/>
      <c r="G6" s="229"/>
      <c r="H6" s="229"/>
      <c r="I6" s="229"/>
      <c r="J6" s="229"/>
      <c r="K6" s="229"/>
    </row>
    <row r="7" spans="1:11" ht="409.5" x14ac:dyDescent="0.35">
      <c r="A7" s="273" t="s">
        <v>78</v>
      </c>
      <c r="B7" s="223" t="str">
        <f>IF('Success Criteria'!B18="","",'Success Criteria'!B18)</f>
        <v>A</v>
      </c>
      <c r="C7" s="223" t="str">
        <f>IF('Success Criteria'!C18="","",'Success Criteria'!C18)</f>
        <v>Info and Relationships</v>
      </c>
      <c r="D7" s="224" t="str">
        <f>IF('Success Criteria'!D18="","",'Success Criteria'!D18)</f>
        <v>Information, structure, and relationships conveyed through presentation can be programmatically determined or are available in text.</v>
      </c>
      <c r="E7" s="224"/>
      <c r="F7" s="224"/>
      <c r="G7" s="229" t="s">
        <v>1088</v>
      </c>
      <c r="H7" s="229" t="s">
        <v>1133</v>
      </c>
      <c r="I7" s="229"/>
      <c r="J7" s="224"/>
      <c r="K7" s="224"/>
    </row>
    <row r="8" spans="1:11" ht="63.75" x14ac:dyDescent="0.35">
      <c r="A8" s="273" t="s">
        <v>79</v>
      </c>
      <c r="B8" s="223" t="str">
        <f>IF('Success Criteria'!B20="","",'Success Criteria'!B20)</f>
        <v>A</v>
      </c>
      <c r="C8" s="223" t="str">
        <f>IF('Success Criteria'!C20="","",'Success Criteria'!C20)</f>
        <v>Meaningful Sequence</v>
      </c>
      <c r="D8" s="229" t="str">
        <f>IF('Success Criteria'!D20="","",'Success Criteria'!D20)</f>
        <v>When the sequence in which content is presented affects its meaning, a correct reading sequence can be programmatically determined.</v>
      </c>
      <c r="E8" s="229"/>
      <c r="F8" s="229"/>
      <c r="G8" s="229"/>
      <c r="H8" s="229"/>
      <c r="I8" s="229"/>
      <c r="J8" s="229"/>
      <c r="K8" s="229"/>
    </row>
    <row r="9" spans="1:11" ht="76.5" x14ac:dyDescent="0.35">
      <c r="A9" s="273" t="s">
        <v>80</v>
      </c>
      <c r="B9" s="223" t="str">
        <f>IF('Success Criteria'!B22="","",'Success Criteria'!B22)</f>
        <v>A</v>
      </c>
      <c r="C9" s="223" t="str">
        <f>IF('Success Criteria'!C22="","",'Success Criteria'!C22)</f>
        <v>Sensory Characteristics</v>
      </c>
      <c r="D9" s="224" t="str">
        <f>IF('Success Criteria'!D22="","",'Success Criteria'!D22)</f>
        <v xml:space="preserve">Instructions provided for understanding and operating content do not rely solely on sensory characteristics of components such as shape, size, visual location, orientation, or sound. </v>
      </c>
      <c r="E9" s="229" t="s">
        <v>1109</v>
      </c>
      <c r="F9" s="224"/>
      <c r="G9" s="224"/>
      <c r="H9" s="224"/>
      <c r="I9" s="224"/>
      <c r="J9" s="224"/>
      <c r="K9" s="224"/>
    </row>
    <row r="10" spans="1:11" ht="204" x14ac:dyDescent="0.35">
      <c r="A10" s="273" t="s">
        <v>81</v>
      </c>
      <c r="B10" s="223" t="str">
        <f>IF('Success Criteria'!B24="","",'Success Criteria'!B24)</f>
        <v>A</v>
      </c>
      <c r="C10" s="223" t="str">
        <f>IF('Success Criteria'!C24="","",'Success Criteria'!C24)</f>
        <v>Use of Colour</v>
      </c>
      <c r="D10" s="233" t="str">
        <f>IF('Success Criteria'!D24="","",'Success Criteria'!D24)</f>
        <v>Colour is not used as the only visual means of conveying information, indicating an action, prompting a response, or distinguishing a visual element.</v>
      </c>
      <c r="E10" s="233"/>
      <c r="F10" s="233"/>
      <c r="G10" s="233" t="s">
        <v>1134</v>
      </c>
      <c r="H10" s="233" t="s">
        <v>1135</v>
      </c>
      <c r="I10" s="233"/>
      <c r="J10" s="233"/>
      <c r="K10" s="233"/>
    </row>
    <row r="11" spans="1:11" ht="89.25" x14ac:dyDescent="0.35">
      <c r="A11" s="273" t="s">
        <v>82</v>
      </c>
      <c r="B11" s="223" t="str">
        <f>IF('Success Criteria'!B26="","",'Success Criteria'!B26)</f>
        <v>A</v>
      </c>
      <c r="C11" s="223" t="str">
        <f>IF('Success Criteria'!C26="","",'Success Criteria'!C26)</f>
        <v>Audio Control</v>
      </c>
      <c r="D11" s="224" t="str">
        <f>IF('Success Criteria'!D26="","",'Success Criteria'!D26)</f>
        <v xml:space="preserve">If any audio on a Web page plays automatically for more than 3 seconds, either a mechanism is available to pause or stop the audio, or a mechanism is available to control audio volume independently from the overall system volume level. </v>
      </c>
      <c r="E11" s="229" t="s">
        <v>1086</v>
      </c>
      <c r="F11" s="224"/>
      <c r="G11" s="224"/>
      <c r="H11" s="224"/>
      <c r="I11" s="224"/>
      <c r="J11" s="224"/>
      <c r="K11" s="224"/>
    </row>
    <row r="12" spans="1:11" ht="102" x14ac:dyDescent="0.35">
      <c r="A12" s="273" t="s">
        <v>84</v>
      </c>
      <c r="B12" s="223" t="str">
        <f>IF('Success Criteria'!B29="","",'Success Criteria'!B29)</f>
        <v>A</v>
      </c>
      <c r="C12" s="223" t="str">
        <f>IF('Success Criteria'!C29="","",'Success Criteria'!C29)</f>
        <v>Keyboard Navigation</v>
      </c>
      <c r="D12" s="224" t="str">
        <f>IF('Success Criteria'!D29="","",'Success Criteria'!D29)</f>
        <v>All functionality of the content is operable through a keyboard interface without requiring specific timings for individual keystrokes, except where the underlying function requires input that depends on the path of the user's movement and not just the endpoints.</v>
      </c>
      <c r="E12" s="229" t="s">
        <v>1089</v>
      </c>
      <c r="F12" s="224"/>
      <c r="G12" s="224"/>
      <c r="H12" s="229" t="s">
        <v>1144</v>
      </c>
      <c r="I12" s="229"/>
      <c r="J12" s="224"/>
      <c r="K12" s="224"/>
    </row>
    <row r="13" spans="1:11" ht="127.5" x14ac:dyDescent="0.35">
      <c r="A13" s="273" t="s">
        <v>85</v>
      </c>
      <c r="B13" s="223" t="str">
        <f>IF('Success Criteria'!B31="","",'Success Criteria'!B31)</f>
        <v>A</v>
      </c>
      <c r="C13" s="223" t="str">
        <f>IF('Success Criteria'!C31="","",'Success Criteria'!C31)</f>
        <v>No Keyboard Trap</v>
      </c>
      <c r="D13" s="224" t="str">
        <f>IF('Success Criteria'!D31="","",'Success Criteria'!D31)</f>
        <v>If keyboard focus can be moved to a component of the page using a keyboard interface, then focus can be moved away from that component using only a keyboard interface, and, if it requires more than unmodified arrow or tab keys or other standard exit methods, the user is advised of the method for moving focus away.</v>
      </c>
      <c r="E13" s="229" t="s">
        <v>1090</v>
      </c>
      <c r="F13" s="224"/>
      <c r="G13" s="224"/>
      <c r="H13" s="224"/>
      <c r="I13" s="224"/>
      <c r="J13" s="224"/>
      <c r="K13" s="224"/>
    </row>
    <row r="14" spans="1:11" ht="76.5" x14ac:dyDescent="0.35">
      <c r="A14" s="274" t="s">
        <v>237</v>
      </c>
      <c r="B14" s="225" t="str">
        <f>IF('Success Criteria'!B33="","",'Success Criteria'!B33)</f>
        <v>A</v>
      </c>
      <c r="C14" s="226" t="str">
        <f>IF('Success Criteria'!C33="","",'Success Criteria'!C33)</f>
        <v>Character Key Shortcuts</v>
      </c>
      <c r="D14" s="227" t="str">
        <f>IF('Success Criteria'!D33="","",'Success Criteria'!D33)</f>
        <v>If a keyboard shortcut is implemented in content using only letter (including upper- and lower-case letters), punctuation, number, or symbol characters, then at least one of the following is true:</v>
      </c>
      <c r="E14" s="227" t="s">
        <v>1014</v>
      </c>
      <c r="F14" s="227"/>
      <c r="G14" s="227"/>
      <c r="H14" s="227"/>
      <c r="I14" s="227"/>
      <c r="J14" s="227"/>
      <c r="K14" s="227"/>
    </row>
    <row r="15" spans="1:11" ht="114.75" x14ac:dyDescent="0.35">
      <c r="A15" s="273" t="s">
        <v>86</v>
      </c>
      <c r="B15" s="223" t="str">
        <f>IF('Success Criteria'!B35="","",'Success Criteria'!B35)</f>
        <v>A</v>
      </c>
      <c r="C15" s="223" t="str">
        <f>IF('Success Criteria'!C35="","",'Success Criteria'!C35)</f>
        <v>Timing Adjustable</v>
      </c>
      <c r="D15" s="229" t="str">
        <f>IF('Success Criteria'!D35="","",'Success Criteria'!D35)</f>
        <v>For each time limit that is set by the content, at least one of the following is true:</v>
      </c>
      <c r="E15" s="229" t="s">
        <v>1121</v>
      </c>
      <c r="F15" s="229"/>
      <c r="G15" s="229"/>
      <c r="H15" s="229" t="s">
        <v>1148</v>
      </c>
      <c r="I15" s="229"/>
      <c r="J15" s="229"/>
      <c r="K15" s="229"/>
    </row>
    <row r="16" spans="1:11" ht="76.5" x14ac:dyDescent="0.35">
      <c r="A16" s="273" t="s">
        <v>87</v>
      </c>
      <c r="B16" s="223" t="str">
        <f>IF('Success Criteria'!B37="","",'Success Criteria'!B37)</f>
        <v>A</v>
      </c>
      <c r="C16" s="223" t="str">
        <f>IF('Success Criteria'!C37="","",'Success Criteria'!C37)</f>
        <v>Pause, Stop, Hide</v>
      </c>
      <c r="D16" s="229" t="str">
        <f>IF('Success Criteria'!D37="","",'Success Criteria'!D37)</f>
        <v xml:space="preserve">For moving, blinking, scrolling, or auto-updating information, all of the following are true:
</v>
      </c>
      <c r="E16" s="229" t="s">
        <v>1015</v>
      </c>
      <c r="G16" s="229" t="s">
        <v>1053</v>
      </c>
      <c r="H16" s="229" t="s">
        <v>1111</v>
      </c>
      <c r="I16" s="229"/>
      <c r="J16" s="229"/>
      <c r="K16" s="229"/>
    </row>
    <row r="17" spans="1:11" ht="63.75" x14ac:dyDescent="0.35">
      <c r="A17" s="273" t="s">
        <v>88</v>
      </c>
      <c r="B17" s="223" t="str">
        <f>IF('Success Criteria'!B39="","",'Success Criteria'!B39)</f>
        <v>A</v>
      </c>
      <c r="C17" s="223" t="str">
        <f>IF('Success Criteria'!C39="","",'Success Criteria'!C39)</f>
        <v>Three Flashes or Below Threshold</v>
      </c>
      <c r="D17" s="231" t="str">
        <f>IF('Success Criteria'!D39="","",'Success Criteria'!D39)</f>
        <v>Web pages do not contain anything that flashes more than three times in any one second period, or the flash is below the general flash and red flash thresholds.</v>
      </c>
      <c r="E17" s="231" t="s">
        <v>1053</v>
      </c>
      <c r="F17" s="229" t="s">
        <v>1016</v>
      </c>
      <c r="G17" s="231" t="s">
        <v>1053</v>
      </c>
      <c r="H17" s="231"/>
      <c r="I17" s="231"/>
      <c r="J17" s="231"/>
      <c r="K17" s="231"/>
    </row>
    <row r="18" spans="1:11" ht="293.25" x14ac:dyDescent="0.35">
      <c r="A18" s="273" t="s">
        <v>89</v>
      </c>
      <c r="B18" s="223" t="str">
        <f>IF('Success Criteria'!B41="","",'Success Criteria'!B41)</f>
        <v>A</v>
      </c>
      <c r="C18" s="223" t="str">
        <f>IF('Success Criteria'!C41="","",'Success Criteria'!C41)</f>
        <v>Bypass Blocks</v>
      </c>
      <c r="D18" s="224" t="str">
        <f>IF('Success Criteria'!D41="","",'Success Criteria'!D41)</f>
        <v>A mechanism is available to bypass blocks of content that are repeated on multiple Web pages.</v>
      </c>
      <c r="E18" s="229" t="s">
        <v>1136</v>
      </c>
      <c r="F18" s="224" t="s">
        <v>1053</v>
      </c>
      <c r="G18" s="229" t="s">
        <v>1091</v>
      </c>
      <c r="H18" s="229" t="s">
        <v>1145</v>
      </c>
      <c r="I18" s="229"/>
      <c r="J18" s="224"/>
      <c r="K18" s="224"/>
    </row>
    <row r="19" spans="1:11" ht="51" x14ac:dyDescent="0.35">
      <c r="A19" s="273" t="s">
        <v>90</v>
      </c>
      <c r="B19" s="223" t="str">
        <f>IF('Success Criteria'!B43="","",'Success Criteria'!B43)</f>
        <v>A</v>
      </c>
      <c r="C19" s="223" t="str">
        <f>IF('Success Criteria'!C43="","",'Success Criteria'!C43)</f>
        <v>Page Titled</v>
      </c>
      <c r="D19" s="224" t="str">
        <f>IF('Success Criteria'!D43="","",'Success Criteria'!D43)</f>
        <v>Web pages have titles that describe topic or purpose.</v>
      </c>
      <c r="E19" s="229" t="s">
        <v>1116</v>
      </c>
      <c r="F19" s="224" t="s">
        <v>1053</v>
      </c>
      <c r="G19" s="229" t="s">
        <v>1092</v>
      </c>
      <c r="H19" s="229" t="s">
        <v>1112</v>
      </c>
      <c r="I19" s="229"/>
      <c r="J19" s="224"/>
      <c r="K19" s="224"/>
    </row>
    <row r="20" spans="1:11" ht="267.75" x14ac:dyDescent="0.35">
      <c r="A20" s="273" t="s">
        <v>91</v>
      </c>
      <c r="B20" s="223" t="str">
        <f>IF('Success Criteria'!B45="","",'Success Criteria'!B45)</f>
        <v>A</v>
      </c>
      <c r="C20" s="223" t="str">
        <f>IF('Success Criteria'!C45="","",'Success Criteria'!C45)</f>
        <v>Focus Order</v>
      </c>
      <c r="D20" s="229" t="str">
        <f>IF('Success Criteria'!D45="","",'Success Criteria'!D45)</f>
        <v>If a Web page can be navigated sequentially and the navigation sequences affect meaning or operation, focusable components receive focus in an order that preserves meaning and operability.</v>
      </c>
      <c r="E20" s="229" t="s">
        <v>1018</v>
      </c>
      <c r="F20" s="229" t="s">
        <v>1053</v>
      </c>
      <c r="G20" s="229" t="s">
        <v>1053</v>
      </c>
      <c r="H20" s="229" t="s">
        <v>1140</v>
      </c>
      <c r="I20" s="229"/>
      <c r="J20" s="229"/>
      <c r="K20" s="229"/>
    </row>
    <row r="21" spans="1:11" ht="255" x14ac:dyDescent="0.35">
      <c r="A21" s="273" t="s">
        <v>92</v>
      </c>
      <c r="B21" s="223" t="str">
        <f>IF('Success Criteria'!B47="","",'Success Criteria'!B47)</f>
        <v>A</v>
      </c>
      <c r="C21" s="223" t="str">
        <f>IF('Success Criteria'!C47="","",'Success Criteria'!C47)</f>
        <v>Link Purpose (In Context)</v>
      </c>
      <c r="D21" s="224" t="str">
        <f>IF('Success Criteria'!D47="","",'Success Criteria'!D47)</f>
        <v>The purpose of each link can be determined from the link text alone or from the link text together with its programmatically determined link context, except where the purpose of the link would be ambiguous to users in general.</v>
      </c>
      <c r="E21" s="229" t="s">
        <v>1093</v>
      </c>
      <c r="F21" s="224" t="s">
        <v>1053</v>
      </c>
      <c r="G21" s="224" t="s">
        <v>1053</v>
      </c>
      <c r="H21" s="229" t="s">
        <v>1141</v>
      </c>
      <c r="I21" s="229"/>
      <c r="J21" s="224"/>
      <c r="K21" s="224"/>
    </row>
    <row r="22" spans="1:11" ht="76.5" x14ac:dyDescent="0.35">
      <c r="A22" s="274" t="s">
        <v>239</v>
      </c>
      <c r="B22" s="225" t="str">
        <f>IF('Success Criteria'!B49="","",'Success Criteria'!B49)</f>
        <v>A</v>
      </c>
      <c r="C22" s="226" t="str">
        <f>IF('Success Criteria'!C49="","",'Success Criteria'!C49)</f>
        <v>Pointer Gestures</v>
      </c>
      <c r="D22" s="227" t="str">
        <f>IF('Success Criteria'!D49="","",'Success Criteria'!D49)</f>
        <v>All functionality that uses multipoint or path-based gestures for operation can be operated with a single pointer without a path-based gesture, unless a multipoint or path-based gesture is essential.</v>
      </c>
      <c r="E22" s="227" t="s">
        <v>1017</v>
      </c>
      <c r="F22" s="227" t="s">
        <v>1053</v>
      </c>
      <c r="G22" s="227" t="s">
        <v>1053</v>
      </c>
      <c r="H22" s="227"/>
      <c r="I22" s="227"/>
      <c r="J22" s="227"/>
      <c r="K22" s="227"/>
    </row>
    <row r="23" spans="1:11" ht="38.25" x14ac:dyDescent="0.35">
      <c r="A23" s="274" t="s">
        <v>242</v>
      </c>
      <c r="B23" s="225" t="str">
        <f>IF('Success Criteria'!B51="","",'Success Criteria'!B51)</f>
        <v>A</v>
      </c>
      <c r="C23" s="226" t="str">
        <f>IF('Success Criteria'!C51="","",'Success Criteria'!C51)</f>
        <v>Pointer Cancellation</v>
      </c>
      <c r="D23" s="227" t="str">
        <f>IF('Success Criteria'!D51="","",'Success Criteria'!D51)</f>
        <v>For functionality that can be operated using a single pointer, at least one of the following is true:</v>
      </c>
      <c r="E23" s="227" t="s">
        <v>1089</v>
      </c>
      <c r="F23" s="227" t="s">
        <v>1053</v>
      </c>
      <c r="G23" s="227" t="s">
        <v>1053</v>
      </c>
      <c r="H23" s="227"/>
      <c r="I23" s="227"/>
      <c r="J23" s="227"/>
      <c r="K23" s="227"/>
    </row>
    <row r="24" spans="1:11" ht="51" x14ac:dyDescent="0.35">
      <c r="A24" s="274" t="s">
        <v>244</v>
      </c>
      <c r="B24" s="225" t="str">
        <f>IF('Success Criteria'!B53="","",'Success Criteria'!B53)</f>
        <v>A</v>
      </c>
      <c r="C24" s="226" t="str">
        <f>IF('Success Criteria'!C53="","",'Success Criteria'!C53)</f>
        <v>Label in Name</v>
      </c>
      <c r="D24" s="227" t="str">
        <f>IF('Success Criteria'!D53="","",'Success Criteria'!D53)</f>
        <v>For user interface components with labels that include text or images of text, the name contains the text that is presented visually.</v>
      </c>
      <c r="E24" s="227" t="s">
        <v>1113</v>
      </c>
      <c r="F24" s="227" t="s">
        <v>1053</v>
      </c>
      <c r="G24" s="227" t="s">
        <v>1053</v>
      </c>
      <c r="H24" s="227" t="s">
        <v>1110</v>
      </c>
      <c r="I24" s="227"/>
      <c r="J24" s="227"/>
      <c r="K24" s="227"/>
    </row>
    <row r="25" spans="1:11" ht="76.5" x14ac:dyDescent="0.35">
      <c r="A25" s="274" t="s">
        <v>247</v>
      </c>
      <c r="B25" s="225" t="str">
        <f>IF('Success Criteria'!B55="","",'Success Criteria'!B55)</f>
        <v>A</v>
      </c>
      <c r="C25" s="226" t="str">
        <f>IF('Success Criteria'!C55="","",'Success Criteria'!C55)</f>
        <v>Motion Actuation</v>
      </c>
      <c r="D25" s="227" t="str">
        <f>IF('Success Criteria'!D55="","",'Success Criteria'!D55)</f>
        <v>Functionality that can be operated by device motion or user motion can also be operated by user interface components and responding to the motion can be disabled to prevent accidental actuation, except when:</v>
      </c>
      <c r="E25" s="227" t="s">
        <v>1054</v>
      </c>
      <c r="F25" s="227" t="s">
        <v>1053</v>
      </c>
      <c r="G25" s="227" t="s">
        <v>1053</v>
      </c>
      <c r="H25" s="227"/>
      <c r="I25" s="227"/>
      <c r="J25" s="227"/>
      <c r="K25" s="227"/>
    </row>
    <row r="26" spans="1:11" ht="89.25" x14ac:dyDescent="0.35">
      <c r="A26" s="273" t="s">
        <v>94</v>
      </c>
      <c r="B26" s="223" t="str">
        <f>IF('Success Criteria'!B58="","",'Success Criteria'!B58)</f>
        <v>A</v>
      </c>
      <c r="C26" s="223" t="str">
        <f>IF('Success Criteria'!C58="","",'Success Criteria'!C58)</f>
        <v>Language of Page</v>
      </c>
      <c r="D26" s="224" t="str">
        <f>IF('Success Criteria'!D58="","",'Success Criteria'!D58)</f>
        <v xml:space="preserve">The default human language of each Web page can be programmatically determined. </v>
      </c>
      <c r="E26" s="229" t="s">
        <v>1116</v>
      </c>
      <c r="F26" s="224" t="s">
        <v>1053</v>
      </c>
      <c r="G26" s="229" t="s">
        <v>1114</v>
      </c>
      <c r="H26" s="229" t="s">
        <v>1146</v>
      </c>
      <c r="I26" s="229"/>
      <c r="J26" s="224"/>
      <c r="K26" s="224"/>
    </row>
    <row r="27" spans="1:11" ht="38.25" x14ac:dyDescent="0.35">
      <c r="A27" s="273" t="s">
        <v>125</v>
      </c>
      <c r="B27" s="223" t="str">
        <f>IF('Success Criteria'!B60="","",'Success Criteria'!B60)</f>
        <v>A</v>
      </c>
      <c r="C27" s="223" t="str">
        <f>IF('Success Criteria'!C60="","",'Success Criteria'!C60)</f>
        <v>On Focus</v>
      </c>
      <c r="D27" s="229" t="str">
        <f>IF('Success Criteria'!D60="","",'Success Criteria'!D60)</f>
        <v>When any component receives focus, it does not initiate a change of context.</v>
      </c>
      <c r="E27" s="229" t="s">
        <v>1018</v>
      </c>
      <c r="F27" s="229" t="s">
        <v>1053</v>
      </c>
      <c r="G27" s="229" t="s">
        <v>1053</v>
      </c>
      <c r="H27" s="229"/>
      <c r="I27" s="229"/>
      <c r="J27" s="229"/>
      <c r="K27" s="229"/>
    </row>
    <row r="28" spans="1:11" ht="76.5" x14ac:dyDescent="0.35">
      <c r="A28" s="272" t="str">
        <f>IF('Success Criteria'!A62="","",'Success Criteria'!A62)</f>
        <v>3.2.2</v>
      </c>
      <c r="B28" s="223" t="str">
        <f>IF('Success Criteria'!B62="","",'Success Criteria'!B62)</f>
        <v>A</v>
      </c>
      <c r="C28" s="223" t="str">
        <f>IF('Success Criteria'!C62="","",'Success Criteria'!C62)</f>
        <v>On Input</v>
      </c>
      <c r="D28" s="233" t="str">
        <f>IF('Success Criteria'!D62="","",'Success Criteria'!D62)</f>
        <v>Changing the setting of any user interface component does not automatically cause a change of context unless the user has been advised of the behaviour before using the component</v>
      </c>
      <c r="E28" s="229" t="s">
        <v>1019</v>
      </c>
      <c r="F28" s="229"/>
      <c r="G28" s="229"/>
      <c r="H28" s="229"/>
      <c r="I28" s="229"/>
      <c r="J28" s="229"/>
      <c r="K28" s="229"/>
    </row>
    <row r="29" spans="1:11" ht="102" x14ac:dyDescent="0.35">
      <c r="A29" s="272" t="str">
        <f>IF('Success Criteria'!A64="","",'Success Criteria'!A64)</f>
        <v>3.2.6</v>
      </c>
      <c r="B29" s="223" t="str">
        <f>IF('Success Criteria'!B64="","",'Success Criteria'!B64)</f>
        <v>A</v>
      </c>
      <c r="C29" s="223" t="str">
        <f>IF('Success Criteria'!C64="","",'Success Criteria'!C64)</f>
        <v>Consistent Help</v>
      </c>
      <c r="D29" s="224" t="str">
        <f>IF('Success Criteria'!D64="","",'Success Criteria'!D64)</f>
        <v>If a Web page contains any of the following help mechanisms, and those mechanisms are repeated on multiple Web pages within a set of Web pages, they occur in the same order relative to other page content, unless a change is initiated by the user:</v>
      </c>
      <c r="E29" s="229"/>
      <c r="F29" s="224" t="s">
        <v>1053</v>
      </c>
      <c r="G29" s="224" t="s">
        <v>1053</v>
      </c>
      <c r="H29" s="224"/>
      <c r="I29" s="224"/>
      <c r="J29" s="224"/>
      <c r="K29" s="224"/>
    </row>
    <row r="30" spans="1:11" ht="102" x14ac:dyDescent="0.35">
      <c r="A30" s="273" t="s">
        <v>126</v>
      </c>
      <c r="B30" s="223" t="str">
        <f>IF('Success Criteria'!B66="","",'Success Criteria'!B66)</f>
        <v>A</v>
      </c>
      <c r="C30" s="223" t="str">
        <f>IF('Success Criteria'!C66="","",'Success Criteria'!C66)</f>
        <v>Error Identification</v>
      </c>
      <c r="D30" s="229" t="str">
        <f>IF('Success Criteria'!D66="","",'Success Criteria'!D66)</f>
        <v>If an input error is automatically detected, the item that is in error is identified and the error is described to the user in text.</v>
      </c>
      <c r="E30" s="229" t="s">
        <v>1115</v>
      </c>
      <c r="F30" s="229" t="s">
        <v>1053</v>
      </c>
      <c r="G30" s="229" t="s">
        <v>1053</v>
      </c>
      <c r="H30" s="229" t="s">
        <v>1147</v>
      </c>
      <c r="I30" s="229"/>
      <c r="J30" s="229"/>
      <c r="K30" s="229"/>
    </row>
    <row r="31" spans="1:11" ht="127.5" x14ac:dyDescent="0.35">
      <c r="A31" s="273" t="s">
        <v>96</v>
      </c>
      <c r="B31" s="223" t="str">
        <f>IF('Success Criteria'!B68="","",'Success Criteria'!B68)</f>
        <v>A</v>
      </c>
      <c r="C31" s="223" t="str">
        <f>IF('Success Criteria'!C68="","",'Success Criteria'!C68)</f>
        <v>Labels or Instructions</v>
      </c>
      <c r="D31" s="233" t="str">
        <f>IF('Success Criteria'!D68="","",'Success Criteria'!D68)</f>
        <v>Labels or instructions are provided when content requires user input.</v>
      </c>
      <c r="E31" s="229" t="s">
        <v>1019</v>
      </c>
      <c r="F31" s="229"/>
      <c r="G31" s="229"/>
      <c r="H31" s="229"/>
      <c r="I31" s="229" t="s">
        <v>1200</v>
      </c>
      <c r="J31" s="229"/>
      <c r="K31" s="229"/>
    </row>
    <row r="32" spans="1:11" ht="216.75" x14ac:dyDescent="0.35">
      <c r="A32" s="273" t="s">
        <v>1163</v>
      </c>
      <c r="B32" s="223" t="str">
        <f>IF('Success Criteria'!B70="","",'Success Criteria'!B70)</f>
        <v>A</v>
      </c>
      <c r="C32" s="223" t="str">
        <f>IF('Success Criteria'!C70="","",'Success Criteria'!C70)</f>
        <v>Redundant Entry</v>
      </c>
      <c r="D32" s="224" t="str">
        <f>IF('Success Criteria'!D70="","",'Success Criteria'!D70)</f>
        <v>Information previously entered by or provided to the user that is required to be entered again in the same process is either:</v>
      </c>
      <c r="E32" s="229" t="s">
        <v>1019</v>
      </c>
      <c r="F32" s="229" t="s">
        <v>1201</v>
      </c>
      <c r="G32" s="224" t="s">
        <v>1053</v>
      </c>
      <c r="H32" s="224"/>
      <c r="I32" s="224"/>
      <c r="J32" s="224"/>
      <c r="K32" s="224"/>
    </row>
    <row r="33" spans="1:11" ht="102" x14ac:dyDescent="0.35">
      <c r="A33" s="273" t="s">
        <v>98</v>
      </c>
      <c r="B33" s="223" t="str">
        <f>IF('Success Criteria'!B73="","",'Success Criteria'!B73)</f>
        <v>A</v>
      </c>
      <c r="C33" s="223" t="str">
        <f>IF('Success Criteria'!C73="","",'Success Criteria'!C73)</f>
        <v>Parsing</v>
      </c>
      <c r="D33" s="229" t="str">
        <f>IF('Success Criteria'!D73="","",'Success Criteria'!D73)</f>
        <v>In content implemented using mark-up languages, elements have complete start and end tags, elements are nested according to their specifications, elements do not contain duplicate attributes, and any IDs are unique, except where the specifications allow these features.</v>
      </c>
      <c r="E33" s="229" t="s">
        <v>1053</v>
      </c>
      <c r="F33" s="229" t="s">
        <v>1053</v>
      </c>
      <c r="G33" s="229" t="s">
        <v>1053</v>
      </c>
      <c r="H33" s="229"/>
      <c r="I33" s="229"/>
      <c r="J33" s="229"/>
      <c r="K33" s="229"/>
    </row>
    <row r="34" spans="1:11" ht="140.25" x14ac:dyDescent="0.35">
      <c r="A34" s="273" t="s">
        <v>99</v>
      </c>
      <c r="B34" s="223" t="str">
        <f>IF('Success Criteria'!B75="","",'Success Criteria'!B75)</f>
        <v>A</v>
      </c>
      <c r="C34" s="223" t="str">
        <f>IF('Success Criteria'!C75="","",'Success Criteria'!C75)</f>
        <v>Name, Role, Value</v>
      </c>
      <c r="D34" s="224" t="str">
        <f>IF('Success Criteria'!D75="","",'Success Criteria'!D75)</f>
        <v xml:space="preserve">For all user interface components (including but not limited to: form elements, links and components generated by scripts), the name and role can be programmatically determined; states, properties, and values that can be set by the user can be programmatically set; and notification of changes to these items is available to user agents, including assistive technologies. </v>
      </c>
      <c r="E34" s="229" t="s">
        <v>1094</v>
      </c>
      <c r="F34" s="224" t="s">
        <v>1053</v>
      </c>
      <c r="G34" s="224" t="s">
        <v>1053</v>
      </c>
      <c r="H34" s="224"/>
      <c r="I34" s="224"/>
      <c r="J34" s="224"/>
      <c r="K34" s="224"/>
    </row>
    <row r="35" spans="1:11" x14ac:dyDescent="0.35">
      <c r="A35" s="149"/>
      <c r="B35" s="4"/>
      <c r="C35" s="4"/>
      <c r="D35" s="5"/>
      <c r="E35" s="5"/>
      <c r="F35" s="5"/>
      <c r="G35" s="5"/>
      <c r="H35" s="5"/>
      <c r="I35" s="5"/>
      <c r="J35" s="5"/>
      <c r="K35" s="5"/>
    </row>
    <row r="36" spans="1:11" ht="17.649999999999999" x14ac:dyDescent="0.35">
      <c r="A36" s="87" t="s">
        <v>136</v>
      </c>
      <c r="B36" s="9"/>
      <c r="C36" s="4"/>
      <c r="D36" s="5"/>
      <c r="E36" s="5"/>
      <c r="F36" s="5"/>
      <c r="G36" s="5"/>
      <c r="H36" s="5"/>
      <c r="I36" s="5"/>
      <c r="J36" s="5"/>
      <c r="K36" s="5"/>
    </row>
    <row r="37" spans="1:11" ht="13.15" x14ac:dyDescent="0.4">
      <c r="A37" s="146" t="s">
        <v>72</v>
      </c>
      <c r="B37" s="31" t="str">
        <f>IF('Success Criteria'!B79="","",'Success Criteria'!B79)</f>
        <v>Level</v>
      </c>
      <c r="C37" s="31" t="str">
        <f>IF('Success Criteria'!C79="","",'Success Criteria'!C79)</f>
        <v>Name</v>
      </c>
      <c r="D37" s="80"/>
      <c r="E37" s="80" t="s">
        <v>1053</v>
      </c>
      <c r="F37" s="80" t="s">
        <v>1053</v>
      </c>
      <c r="G37" s="80" t="s">
        <v>1053</v>
      </c>
      <c r="H37" s="80"/>
      <c r="I37" s="80"/>
      <c r="J37" s="80"/>
      <c r="K37" s="80"/>
    </row>
    <row r="38" spans="1:11" ht="63.75" x14ac:dyDescent="0.35">
      <c r="A38" s="273" t="s">
        <v>100</v>
      </c>
      <c r="B38" s="223" t="str">
        <f>IF('Success Criteria'!B80="","",'Success Criteria'!B80)</f>
        <v>AA</v>
      </c>
      <c r="C38" s="223" t="str">
        <f>IF('Success Criteria'!C80="","",'Success Criteria'!C80)</f>
        <v>Captions</v>
      </c>
      <c r="D38" s="224" t="str">
        <f>IF('Success Criteria'!D80="","",'Success Criteria'!D80)</f>
        <v xml:space="preserve">Captions are provided for all live audio content in synchronized media. </v>
      </c>
      <c r="E38" s="229" t="s">
        <v>1087</v>
      </c>
      <c r="F38" s="224" t="s">
        <v>1053</v>
      </c>
      <c r="G38" s="224" t="s">
        <v>1053</v>
      </c>
      <c r="H38" s="224"/>
      <c r="I38" s="224"/>
      <c r="J38" s="224"/>
      <c r="K38" s="224"/>
    </row>
    <row r="39" spans="1:11" ht="38.25" x14ac:dyDescent="0.35">
      <c r="A39" s="273" t="s">
        <v>102</v>
      </c>
      <c r="B39" s="223" t="str">
        <f>IF('Success Criteria'!B82="","",'Success Criteria'!B82)</f>
        <v>AA</v>
      </c>
      <c r="C39" s="223" t="str">
        <f>IF('Success Criteria'!C82="","",'Success Criteria'!C82)</f>
        <v>Audio Description (Pre-recorded)</v>
      </c>
      <c r="D39" s="229" t="str">
        <f>IF('Success Criteria'!D82="","",'Success Criteria'!D82)</f>
        <v>Audio description is provided for all pre-recorded video content in synchronized media.</v>
      </c>
      <c r="E39" s="229" t="s">
        <v>1020</v>
      </c>
      <c r="F39" s="229" t="s">
        <v>1053</v>
      </c>
      <c r="G39" s="229" t="s">
        <v>1053</v>
      </c>
      <c r="H39" s="229"/>
      <c r="I39" s="229"/>
      <c r="J39" s="229"/>
      <c r="K39" s="229"/>
    </row>
    <row r="40" spans="1:11" ht="63.75" x14ac:dyDescent="0.35">
      <c r="A40" s="275" t="s">
        <v>249</v>
      </c>
      <c r="B40" s="145" t="str">
        <f>IF('Success Criteria'!B84="","",'Success Criteria'!B84)</f>
        <v>AA</v>
      </c>
      <c r="C40" s="144" t="str">
        <f>IF('Success Criteria'!C84="","",'Success Criteria'!C84)</f>
        <v>Orientation</v>
      </c>
      <c r="D40" s="230" t="str">
        <f>IF('Success Criteria'!D84="","",'Success Criteria'!D84)</f>
        <v>Content does not restrict its view and operation to a single display orientation, such as portrait or landscape, unless a specific display orientation is essential.</v>
      </c>
      <c r="E40" s="230" t="s">
        <v>1053</v>
      </c>
      <c r="F40" s="230" t="s">
        <v>1053</v>
      </c>
      <c r="G40" s="230" t="s">
        <v>1053</v>
      </c>
      <c r="H40" s="230"/>
      <c r="I40" s="230"/>
      <c r="J40" s="230"/>
      <c r="K40" s="230"/>
    </row>
    <row r="41" spans="1:11" ht="255" x14ac:dyDescent="0.35">
      <c r="A41" s="274" t="s">
        <v>252</v>
      </c>
      <c r="B41" s="225" t="str">
        <f>IF('Success Criteria'!B86="","",'Success Criteria'!B86)</f>
        <v>AA</v>
      </c>
      <c r="C41" s="226" t="str">
        <f>IF('Success Criteria'!C86="","",'Success Criteria'!C86)</f>
        <v xml:space="preserve"> Identify Input Purpose</v>
      </c>
      <c r="D41" s="227" t="str">
        <f>IF('Success Criteria'!D86="","",'Success Criteria'!D86)</f>
        <v>The purpose of each input field collecting information about the user can be programmatically determined when:</v>
      </c>
      <c r="E41" s="229" t="s">
        <v>1095</v>
      </c>
      <c r="F41" s="227" t="s">
        <v>1053</v>
      </c>
      <c r="G41" s="227" t="s">
        <v>1053</v>
      </c>
      <c r="H41" s="227" t="s">
        <v>1096</v>
      </c>
      <c r="I41" s="227" t="s">
        <v>1198</v>
      </c>
      <c r="J41" s="227"/>
      <c r="K41" s="227"/>
    </row>
    <row r="42" spans="1:11" ht="140.25" x14ac:dyDescent="0.35">
      <c r="A42" s="273" t="s">
        <v>103</v>
      </c>
      <c r="B42" s="223" t="str">
        <f>IF('Success Criteria'!B88="","",'Success Criteria'!B88)</f>
        <v>AA</v>
      </c>
      <c r="C42" s="223" t="str">
        <f>IF('Success Criteria'!C88="","",'Success Criteria'!C88)</f>
        <v>Colour Contrast</v>
      </c>
      <c r="D42" s="224" t="str">
        <f>IF('Success Criteria'!D88="","",'Success Criteria'!D88)</f>
        <v>The visual presentation of text and images of text has a contrast ratio of at least 4.5:1</v>
      </c>
      <c r="E42" s="224"/>
      <c r="F42" s="224"/>
      <c r="G42" s="229" t="s">
        <v>1056</v>
      </c>
      <c r="H42" s="229" t="s">
        <v>1137</v>
      </c>
      <c r="I42" s="229"/>
      <c r="J42" s="224"/>
      <c r="K42" s="224"/>
    </row>
    <row r="43" spans="1:11" ht="63.75" x14ac:dyDescent="0.35">
      <c r="A43" s="273" t="s">
        <v>105</v>
      </c>
      <c r="B43" s="223" t="str">
        <f>IF('Success Criteria'!B91="","",'Success Criteria'!B91)</f>
        <v>AA</v>
      </c>
      <c r="C43" s="223" t="str">
        <f>IF('Success Criteria'!C91="","",'Success Criteria'!C91)</f>
        <v>Resize Text</v>
      </c>
      <c r="D43" s="224" t="str">
        <f>IF('Success Criteria'!D91="","",'Success Criteria'!D91)</f>
        <v>Except for captions and images of text, text can be resized without assistive technology up to 200 percent without loss of content or functionality.</v>
      </c>
      <c r="E43" s="224" t="s">
        <v>1053</v>
      </c>
      <c r="F43" s="224" t="s">
        <v>1053</v>
      </c>
      <c r="G43" s="224" t="s">
        <v>1053</v>
      </c>
      <c r="H43" s="224"/>
      <c r="I43" s="224"/>
      <c r="J43" s="224"/>
      <c r="K43" s="224"/>
    </row>
    <row r="44" spans="1:11" ht="63.75" x14ac:dyDescent="0.35">
      <c r="A44" s="273" t="s">
        <v>106</v>
      </c>
      <c r="B44" s="223" t="str">
        <f>IF('Success Criteria'!B93="","",'Success Criteria'!B93)</f>
        <v>AA</v>
      </c>
      <c r="C44" s="223" t="str">
        <f>IF('Success Criteria'!C93="","",'Success Criteria'!C93)</f>
        <v>Images of Text</v>
      </c>
      <c r="D44" s="229" t="str">
        <f>IF('Success Criteria'!D93="","",'Success Criteria'!D93)</f>
        <v>If the technologies being used can achieve the visual presentation, text is used to convey information rather than images of text except for the following:</v>
      </c>
      <c r="E44" s="229" t="s">
        <v>1022</v>
      </c>
      <c r="F44" s="229" t="s">
        <v>1053</v>
      </c>
      <c r="G44" s="229" t="s">
        <v>1053</v>
      </c>
      <c r="H44" s="229" t="s">
        <v>1138</v>
      </c>
      <c r="I44" s="229"/>
      <c r="J44" s="229"/>
      <c r="K44" s="229"/>
    </row>
    <row r="45" spans="1:11" ht="127.5" x14ac:dyDescent="0.35">
      <c r="A45" s="274" t="s">
        <v>254</v>
      </c>
      <c r="B45" s="225" t="str">
        <f>IF('Success Criteria'!B95="","",'Success Criteria'!B95)</f>
        <v>AA</v>
      </c>
      <c r="C45" s="226" t="str">
        <f>IF('Success Criteria'!C95="","",'Success Criteria'!C95)</f>
        <v>Reflow</v>
      </c>
      <c r="D45" s="227" t="str">
        <f>IF('Success Criteria'!D95="","",'Success Criteria'!D95)</f>
        <v>Content can be presented without loss of information or functionality, and without requiring scrolling in two dimensions for:</v>
      </c>
      <c r="E45" s="227" t="s">
        <v>1053</v>
      </c>
      <c r="F45" s="227" t="s">
        <v>1053</v>
      </c>
      <c r="G45" s="227" t="s">
        <v>1053</v>
      </c>
      <c r="H45" s="227" t="s">
        <v>1139</v>
      </c>
      <c r="I45" s="227"/>
      <c r="J45" s="227"/>
      <c r="K45" s="227"/>
    </row>
    <row r="46" spans="1:11" ht="38.25" x14ac:dyDescent="0.35">
      <c r="A46" s="274" t="s">
        <v>256</v>
      </c>
      <c r="B46" s="225" t="str">
        <f>IF('Success Criteria'!B97="","",'Success Criteria'!B97)</f>
        <v>AA</v>
      </c>
      <c r="C46" s="226" t="str">
        <f>IF('Success Criteria'!C97="","",'Success Criteria'!C97)</f>
        <v>Non-text Contrast</v>
      </c>
      <c r="D46" s="227" t="str">
        <f>IF('Success Criteria'!D97="","",'Success Criteria'!D97)</f>
        <v>The visual presentation of the following have a contrast ratio of at least 3:1 against adjacent colour(s):</v>
      </c>
      <c r="E46" s="227"/>
      <c r="F46" s="227"/>
      <c r="G46" s="227"/>
      <c r="H46" s="227"/>
      <c r="I46" s="227"/>
      <c r="J46" s="227"/>
      <c r="K46" s="227"/>
    </row>
    <row r="47" spans="1:11" ht="89.25" x14ac:dyDescent="0.35">
      <c r="A47" s="274" t="s">
        <v>258</v>
      </c>
      <c r="B47" s="225" t="str">
        <f>IF('Success Criteria'!B100="","",'Success Criteria'!B100)</f>
        <v>AA</v>
      </c>
      <c r="C47" s="226" t="str">
        <f>IF('Success Criteria'!C100="","",'Success Criteria'!C100)</f>
        <v>Text Spacing</v>
      </c>
      <c r="D47" s="227" t="str">
        <f>IF('Success Criteria'!D100="","",'Success Criteria'!D100)</f>
        <v>In content implemented using mark-up languages that support the following text style properties, no loss of content or functionality occurs by setting all of the following and by changing no other style property:</v>
      </c>
      <c r="E47" s="227" t="s">
        <v>1053</v>
      </c>
      <c r="F47" s="227" t="s">
        <v>1053</v>
      </c>
      <c r="G47" s="227" t="s">
        <v>1053</v>
      </c>
      <c r="H47" s="227"/>
      <c r="I47" s="227"/>
      <c r="J47" s="227"/>
      <c r="K47" s="227"/>
    </row>
    <row r="48" spans="1:11" ht="76.5" x14ac:dyDescent="0.35">
      <c r="A48" s="274" t="s">
        <v>260</v>
      </c>
      <c r="B48" s="225" t="str">
        <f>IF('Success Criteria'!B102="","",'Success Criteria'!B102)</f>
        <v>AA</v>
      </c>
      <c r="C48" s="226" t="str">
        <f>IF('Success Criteria'!C102="","",'Success Criteria'!C102)</f>
        <v>Content on Hover or Focus</v>
      </c>
      <c r="D48" s="227" t="str">
        <f>IF('Success Criteria'!D102="","",'Success Criteria'!D102)</f>
        <v>Where receiving and then removing pointer hover or keyboard focus triggers additional content to become visible and then hidden, the following are true:</v>
      </c>
      <c r="E48" s="227" t="s">
        <v>1023</v>
      </c>
      <c r="F48" s="227" t="s">
        <v>1053</v>
      </c>
      <c r="G48" s="227" t="s">
        <v>1053</v>
      </c>
      <c r="H48" s="227" t="s">
        <v>1117</v>
      </c>
      <c r="I48" s="227"/>
      <c r="J48" s="227"/>
      <c r="K48" s="227"/>
    </row>
    <row r="49" spans="1:11" ht="102" x14ac:dyDescent="0.35">
      <c r="A49" s="273" t="s">
        <v>107</v>
      </c>
      <c r="B49" s="223" t="str">
        <f>IF('Success Criteria'!B105="","",'Success Criteria'!B105)</f>
        <v>AA</v>
      </c>
      <c r="C49" s="223" t="str">
        <f>IF('Success Criteria'!C105="","",'Success Criteria'!C105)</f>
        <v>Multiple Ways</v>
      </c>
      <c r="D49" s="224" t="str">
        <f>IF('Success Criteria'!D105="","",'Success Criteria'!D105)</f>
        <v xml:space="preserve">More than one way is available to locate a Web page within a set of Web pages except where the Web Page is the result of, or a step in, a process. </v>
      </c>
      <c r="E49" s="229" t="s">
        <v>1118</v>
      </c>
      <c r="F49" s="229" t="s">
        <v>1099</v>
      </c>
      <c r="G49" s="224" t="s">
        <v>1053</v>
      </c>
      <c r="H49" s="229" t="s">
        <v>1119</v>
      </c>
      <c r="I49" s="229"/>
      <c r="J49" s="224"/>
      <c r="K49" s="224"/>
    </row>
    <row r="50" spans="1:11" ht="25.5" x14ac:dyDescent="0.35">
      <c r="A50" s="273" t="s">
        <v>108</v>
      </c>
      <c r="B50" s="223" t="str">
        <f>IF('Success Criteria'!B107="","",'Success Criteria'!B107)</f>
        <v>AA</v>
      </c>
      <c r="C50" s="223" t="str">
        <f>IF('Success Criteria'!C107="","",'Success Criteria'!C107)</f>
        <v>Headings and Labels</v>
      </c>
      <c r="D50" s="224" t="str">
        <f>IF('Success Criteria'!D107="","",'Success Criteria'!D107)</f>
        <v>Headings and labels describe topic or purpose.</v>
      </c>
      <c r="E50" s="229" t="s">
        <v>1097</v>
      </c>
      <c r="F50" s="224" t="s">
        <v>1053</v>
      </c>
      <c r="G50" s="224" t="s">
        <v>1053</v>
      </c>
      <c r="H50" s="224"/>
      <c r="I50" s="224"/>
      <c r="J50" s="224"/>
      <c r="K50" s="224"/>
    </row>
    <row r="51" spans="1:11" ht="63.75" x14ac:dyDescent="0.35">
      <c r="A51" s="272" t="str">
        <f>IF('Success Criteria'!A109="","",'Success Criteria'!A109)</f>
        <v>2.4.7</v>
      </c>
      <c r="B51" s="223" t="str">
        <f>IF('Success Criteria'!B109="","",'Success Criteria'!B109)</f>
        <v>AA</v>
      </c>
      <c r="C51" s="223" t="str">
        <f>IF('Success Criteria'!C109="","",'Success Criteria'!C109)</f>
        <v>Focus Visible</v>
      </c>
      <c r="D51" s="233" t="str">
        <f>IF('Success Criteria'!D109="","",'Success Criteria'!D109)</f>
        <v>Any keyboard operable user interface has a mode of operation where the keyboard focus indicator is visible.</v>
      </c>
      <c r="E51" s="229" t="s">
        <v>1018</v>
      </c>
      <c r="F51" s="224"/>
      <c r="G51" s="224"/>
      <c r="H51" s="229" t="s">
        <v>1120</v>
      </c>
      <c r="I51" s="229"/>
      <c r="J51" s="224"/>
      <c r="K51" s="224"/>
    </row>
    <row r="52" spans="1:11" ht="51" x14ac:dyDescent="0.35">
      <c r="A52" s="272" t="str">
        <f>IF('Success Criteria'!A111="","",'Success Criteria'!A111)</f>
        <v>2.4.11</v>
      </c>
      <c r="B52" s="223" t="str">
        <f>IF('Success Criteria'!B111="","",'Success Criteria'!B111)</f>
        <v>AA</v>
      </c>
      <c r="C52" s="223" t="str">
        <f>IF('Success Criteria'!C111="","",'Success Criteria'!C111)</f>
        <v>Focus Not Obscured (Minimum)</v>
      </c>
      <c r="D52" s="233" t="str">
        <f>IF('Success Criteria'!D111="","",'Success Criteria'!D111)</f>
        <v>When a user interface component receives keyboard focus, the component is not entirely hidden due to author-created content.</v>
      </c>
      <c r="E52" s="229" t="s">
        <v>1018</v>
      </c>
      <c r="F52" s="224"/>
      <c r="G52" s="224"/>
      <c r="H52" s="224"/>
      <c r="I52" s="224"/>
      <c r="J52" s="224"/>
      <c r="K52" s="224"/>
    </row>
    <row r="53" spans="1:11" ht="89.25" x14ac:dyDescent="0.35">
      <c r="A53" s="272" t="str">
        <f>IF('Success Criteria'!A113="","",'Success Criteria'!A113)</f>
        <v>2.5.7</v>
      </c>
      <c r="B53" s="223" t="str">
        <f>IF('Success Criteria'!B113="","",'Success Criteria'!B113)</f>
        <v>AA</v>
      </c>
      <c r="C53" s="223" t="str">
        <f>IF('Success Criteria'!C113="","",'Success Criteria'!C113)</f>
        <v>Dragging Movements</v>
      </c>
      <c r="D53" s="233" t="str">
        <f>IF('Success Criteria'!D113="","",'Success Criteria'!D113)</f>
        <v>All functionality that uses a dragging movement for operation can be achieved by a single pointer without dragging, unless dragging is essential or the functionality is determined by the user agent and not modified by the author.</v>
      </c>
      <c r="E53" s="229" t="s">
        <v>1195</v>
      </c>
      <c r="F53" s="224"/>
      <c r="G53" s="224"/>
      <c r="H53" s="224"/>
      <c r="I53" s="224"/>
      <c r="J53" s="224"/>
      <c r="K53" s="224"/>
    </row>
    <row r="54" spans="1:11" ht="38.25" x14ac:dyDescent="0.35">
      <c r="A54" s="273" t="str">
        <f>IF('Success Criteria'!A115="","",'Success Criteria'!A115)</f>
        <v>2.5.8</v>
      </c>
      <c r="B54" s="223" t="str">
        <f>IF('Success Criteria'!B115="","",'Success Criteria'!B115)</f>
        <v>AA</v>
      </c>
      <c r="C54" s="223" t="str">
        <f>IF('Success Criteria'!C115="","",'Success Criteria'!C115)</f>
        <v>Target Size (Minimum)</v>
      </c>
      <c r="D54" s="224" t="str">
        <f>IF('Success Criteria'!D115="","",'Success Criteria'!D115)</f>
        <v>The size of the target for pointer inputs is at least 24 by 24 CSS pixels, except where:</v>
      </c>
      <c r="E54" s="229"/>
      <c r="F54" s="224"/>
      <c r="G54" s="224"/>
      <c r="H54" s="229"/>
      <c r="I54" s="229"/>
      <c r="J54" s="224"/>
      <c r="K54" s="224"/>
    </row>
    <row r="55" spans="1:11" ht="102" x14ac:dyDescent="0.35">
      <c r="A55" s="273" t="s">
        <v>110</v>
      </c>
      <c r="B55" s="223" t="str">
        <f>IF('Success Criteria'!B118="","",'Success Criteria'!B118)</f>
        <v>AA</v>
      </c>
      <c r="C55" s="223" t="str">
        <f>IF('Success Criteria'!C118="","",'Success Criteria'!C118)</f>
        <v>Language of Parts</v>
      </c>
      <c r="D55" s="231" t="str">
        <f>IF('Success Criteria'!D118="","",'Success Criteria'!D118)</f>
        <v>The human language of each passage or phrase in the content can be programmatically determined except for proper names, technical terms, words of indeterminate language, and words or phrases that have become part of the vernacular of the immediately surrounding text.</v>
      </c>
      <c r="E55" s="231" t="s">
        <v>1024</v>
      </c>
      <c r="F55" s="231" t="s">
        <v>1053</v>
      </c>
      <c r="G55" s="231" t="s">
        <v>1053</v>
      </c>
      <c r="H55" s="231"/>
      <c r="I55" s="231"/>
      <c r="J55" s="231"/>
      <c r="K55" s="231"/>
    </row>
    <row r="56" spans="1:11" ht="76.5" x14ac:dyDescent="0.35">
      <c r="A56" s="273" t="s">
        <v>111</v>
      </c>
      <c r="B56" s="223" t="str">
        <f>IF('Success Criteria'!B120="","",'Success Criteria'!B120)</f>
        <v>AA</v>
      </c>
      <c r="C56" s="223" t="str">
        <f>IF('Success Criteria'!C120="","",'Success Criteria'!C120)</f>
        <v>Consistent Navigation</v>
      </c>
      <c r="D56" s="224" t="str">
        <f>IF('Success Criteria'!D120="","",'Success Criteria'!D120)</f>
        <v>Navigational mechanisms that are repeated on multiple Web pages within a set of Web pages occur in the same relative order each time they are repeated, unless a change is initiated by the user.</v>
      </c>
      <c r="E56" s="229" t="s">
        <v>1098</v>
      </c>
      <c r="F56" s="224" t="s">
        <v>1053</v>
      </c>
      <c r="G56" s="224" t="s">
        <v>1053</v>
      </c>
      <c r="H56" s="224"/>
      <c r="I56" s="224"/>
      <c r="J56" s="224"/>
      <c r="K56" s="224"/>
    </row>
    <row r="57" spans="1:11" ht="38.25" x14ac:dyDescent="0.35">
      <c r="A57" s="273" t="s">
        <v>112</v>
      </c>
      <c r="B57" s="223" t="str">
        <f>IF('Success Criteria'!B122="","",'Success Criteria'!B122)</f>
        <v>AA</v>
      </c>
      <c r="C57" s="223" t="str">
        <f>IF('Success Criteria'!C122="","",'Success Criteria'!C122)</f>
        <v>Consistent Identification</v>
      </c>
      <c r="D57" s="224" t="str">
        <f>IF('Success Criteria'!D122="","",'Success Criteria'!D122)</f>
        <v>Components that have the same functionality within a set of Web pages are identified consistently.</v>
      </c>
      <c r="E57" s="229" t="s">
        <v>1089</v>
      </c>
      <c r="F57" s="224" t="s">
        <v>1053</v>
      </c>
      <c r="G57" s="224" t="s">
        <v>1053</v>
      </c>
      <c r="H57" s="224"/>
      <c r="I57" s="224"/>
      <c r="J57" s="224"/>
      <c r="K57" s="224"/>
    </row>
    <row r="58" spans="1:11" ht="76.5" x14ac:dyDescent="0.35">
      <c r="A58" s="273" t="s">
        <v>113</v>
      </c>
      <c r="B58" s="223" t="str">
        <f>IF('Success Criteria'!B124="","",'Success Criteria'!B124)</f>
        <v>AA</v>
      </c>
      <c r="C58" s="223" t="str">
        <f>IF('Success Criteria'!C124="","",'Success Criteria'!C124)</f>
        <v>Error Suggestion</v>
      </c>
      <c r="D58" s="224" t="str">
        <f>IF('Success Criteria'!D124="","",'Success Criteria'!D124)</f>
        <v>If an input error is automatically detected and suggestions for correction are known, then the suggestions are provided to the user, unless it would jeopardize the security or purpose of the content.</v>
      </c>
      <c r="E58" s="229" t="s">
        <v>1027</v>
      </c>
      <c r="F58" s="224" t="s">
        <v>1053</v>
      </c>
      <c r="G58" s="224" t="s">
        <v>1053</v>
      </c>
      <c r="H58" s="224"/>
      <c r="I58" s="224"/>
      <c r="J58" s="224"/>
      <c r="K58" s="224"/>
    </row>
    <row r="59" spans="1:11" ht="114.75" x14ac:dyDescent="0.35">
      <c r="A59" s="272" t="str">
        <f>IF('Success Criteria'!A126="","",'Success Criteria'!A126)</f>
        <v>3.3.4</v>
      </c>
      <c r="B59" s="223" t="str">
        <f>IF('Success Criteria'!B126="","",'Success Criteria'!B126)</f>
        <v>AA</v>
      </c>
      <c r="C59" s="223" t="str">
        <f>IF('Success Criteria'!C126="","",'Success Criteria'!C126)</f>
        <v>Error Prevention (Legal, Financial, Data)</v>
      </c>
      <c r="D59" s="233" t="str">
        <f>IF('Success Criteria'!D126="","",'Success Criteria'!D126)</f>
        <v>For Web pages that cause legal commitments or financial transactions for the user to occur, that modify or delete user-controllable data in data storage systems, or that submit user test responses, at least one of the following is true: Reversible, Checked, Confirmed.</v>
      </c>
      <c r="E59" s="229" t="s">
        <v>1026</v>
      </c>
      <c r="F59" s="224"/>
      <c r="G59" s="224"/>
      <c r="H59" s="224"/>
      <c r="I59" s="224"/>
      <c r="J59" s="224"/>
      <c r="K59" s="224"/>
    </row>
    <row r="60" spans="1:11" ht="76.5" x14ac:dyDescent="0.35">
      <c r="A60" s="272" t="str">
        <f>IF('Success Criteria'!A128="","",'Success Criteria'!A128)</f>
        <v>3.3.8</v>
      </c>
      <c r="B60" s="223" t="str">
        <f>IF('Success Criteria'!B128="","",'Success Criteria'!B128)</f>
        <v>AA</v>
      </c>
      <c r="C60" s="223" t="str">
        <f>IF('Success Criteria'!C128="","",'Success Criteria'!C128)</f>
        <v>Accessible Authentication (Minimum)</v>
      </c>
      <c r="D60" s="229" t="str">
        <f>IF('Success Criteria'!D128="","",'Success Criteria'!D128)</f>
        <v>A cognitive function test (such as remembering a password or solving a puzzle) is not required for any step in an authentication process unless that step provides at least one of the following:</v>
      </c>
      <c r="E60" s="229" t="s">
        <v>1196</v>
      </c>
      <c r="F60" s="229" t="s">
        <v>1053</v>
      </c>
      <c r="G60" s="229" t="s">
        <v>1053</v>
      </c>
      <c r="H60" s="229"/>
      <c r="I60" s="229" t="s">
        <v>1199</v>
      </c>
      <c r="J60" s="229"/>
      <c r="K60" s="229"/>
    </row>
    <row r="61" spans="1:11" ht="267.75" x14ac:dyDescent="0.35">
      <c r="A61" s="274" t="s">
        <v>262</v>
      </c>
      <c r="B61" s="225" t="s">
        <v>120</v>
      </c>
      <c r="C61" s="226" t="s">
        <v>263</v>
      </c>
      <c r="D61" s="227" t="s">
        <v>273</v>
      </c>
      <c r="E61" s="228" t="s">
        <v>1025</v>
      </c>
      <c r="F61" s="229" t="s">
        <v>1053</v>
      </c>
      <c r="G61" s="229" t="s">
        <v>1142</v>
      </c>
      <c r="H61" s="229" t="s">
        <v>1143</v>
      </c>
      <c r="I61" s="229"/>
      <c r="J61" s="229"/>
      <c r="K61" s="229"/>
    </row>
  </sheetData>
  <conditionalFormatting sqref="E61">
    <cfRule type="cellIs" dxfId="20" priority="1" stopIfTrue="1" operator="equal">
      <formula>"PASS"</formula>
    </cfRule>
    <cfRule type="cellIs" dxfId="19" priority="2" stopIfTrue="1" operator="equal">
      <formula>"PASS with comments"</formula>
    </cfRule>
    <cfRule type="cellIs" dxfId="18" priority="3" stopIfTrue="1" operator="equal">
      <formula>"NON CONFORMANT"</formula>
    </cfRule>
    <cfRule type="cellIs" dxfId="17" priority="4" stopIfTrue="1" operator="equal">
      <formula>"NOT TESTED"</formula>
    </cfRule>
    <cfRule type="cellIs" dxfId="16" priority="5" stopIfTrue="1" operator="equal">
      <formula>"N/A"</formula>
    </cfRule>
    <cfRule type="cellIs" dxfId="15" priority="6" stopIfTrue="1" operator="equal">
      <formula>"TO DO"</formula>
    </cfRule>
  </conditionalFormatting>
  <hyperlinks>
    <hyperlink ref="A61" r:id="rId1" xr:uid="{ECC9FA60-D93D-428C-BAC4-5B943CE638AE}"/>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A9C27-E78B-4124-B1C3-B00CD95F12A4}">
  <sheetPr codeName="Sheet7"/>
  <dimension ref="A1:M16"/>
  <sheetViews>
    <sheetView workbookViewId="0"/>
  </sheetViews>
  <sheetFormatPr defaultColWidth="8.796875" defaultRowHeight="12.75" x14ac:dyDescent="0.35"/>
  <cols>
    <col min="1" max="1" width="12.46484375" customWidth="1"/>
    <col min="2" max="2" width="30.46484375" customWidth="1"/>
    <col min="4" max="4" width="20.46484375" bestFit="1" customWidth="1"/>
    <col min="6" max="6" width="17.73046875" bestFit="1" customWidth="1"/>
    <col min="8" max="8" width="19.46484375" bestFit="1" customWidth="1"/>
    <col min="9" max="9" width="36.19921875" bestFit="1" customWidth="1"/>
    <col min="10" max="10" width="15.796875" bestFit="1" customWidth="1"/>
    <col min="11" max="11" width="18.796875" customWidth="1"/>
    <col min="12" max="12" width="8.53125" customWidth="1"/>
  </cols>
  <sheetData>
    <row r="1" spans="1:13" x14ac:dyDescent="0.35">
      <c r="A1" s="105" t="s">
        <v>362</v>
      </c>
      <c r="B1" s="105" t="s">
        <v>363</v>
      </c>
      <c r="C1" s="139" t="s">
        <v>68</v>
      </c>
      <c r="D1" s="140" t="s">
        <v>382</v>
      </c>
      <c r="E1" s="139" t="s">
        <v>66</v>
      </c>
      <c r="F1" s="139" t="s">
        <v>385</v>
      </c>
      <c r="G1" s="140" t="s">
        <v>381</v>
      </c>
      <c r="H1" s="139" t="s">
        <v>759</v>
      </c>
      <c r="I1" s="140" t="s">
        <v>385</v>
      </c>
      <c r="J1" s="138" t="s">
        <v>382</v>
      </c>
      <c r="K1" s="236" t="s">
        <v>66</v>
      </c>
      <c r="L1" s="241" t="s">
        <v>1069</v>
      </c>
      <c r="M1" s="17"/>
    </row>
    <row r="2" spans="1:13" ht="25.5" x14ac:dyDescent="0.35">
      <c r="A2" s="105" t="s">
        <v>369</v>
      </c>
      <c r="B2" s="105" t="s">
        <v>364</v>
      </c>
      <c r="C2" s="139" t="s">
        <v>69</v>
      </c>
      <c r="D2" s="140" t="s">
        <v>762</v>
      </c>
      <c r="E2" s="139" t="s">
        <v>65</v>
      </c>
      <c r="F2" s="139" t="s">
        <v>763</v>
      </c>
      <c r="G2" s="140" t="s">
        <v>382</v>
      </c>
      <c r="H2" s="139" t="s">
        <v>764</v>
      </c>
      <c r="I2" s="179" t="s">
        <v>770</v>
      </c>
      <c r="J2" s="138" t="s">
        <v>971</v>
      </c>
      <c r="K2" s="237" t="s">
        <v>1049</v>
      </c>
      <c r="L2" s="240">
        <v>2.1</v>
      </c>
    </row>
    <row r="3" spans="1:13" x14ac:dyDescent="0.35">
      <c r="A3" s="105" t="s">
        <v>370</v>
      </c>
      <c r="B3" s="105" t="s">
        <v>365</v>
      </c>
      <c r="C3" s="139" t="s">
        <v>766</v>
      </c>
      <c r="D3" s="140" t="s">
        <v>767</v>
      </c>
      <c r="E3" s="139" t="s">
        <v>115</v>
      </c>
      <c r="F3" s="139" t="s">
        <v>768</v>
      </c>
      <c r="G3" s="141"/>
      <c r="H3" s="139" t="s">
        <v>769</v>
      </c>
      <c r="I3" s="236" t="s">
        <v>1050</v>
      </c>
      <c r="J3" s="178" t="s">
        <v>972</v>
      </c>
      <c r="K3" s="238" t="s">
        <v>65</v>
      </c>
      <c r="L3" s="240">
        <v>2.2000000000000002</v>
      </c>
    </row>
    <row r="4" spans="1:13" x14ac:dyDescent="0.35">
      <c r="A4" s="106" t="s">
        <v>369</v>
      </c>
      <c r="B4" s="105" t="s">
        <v>366</v>
      </c>
      <c r="C4" s="141"/>
      <c r="D4" s="140" t="s">
        <v>816</v>
      </c>
      <c r="E4" s="139" t="s">
        <v>771</v>
      </c>
      <c r="F4" s="139" t="s">
        <v>772</v>
      </c>
      <c r="G4" s="141"/>
      <c r="H4" s="140" t="s">
        <v>371</v>
      </c>
      <c r="I4" s="138" t="s">
        <v>1129</v>
      </c>
      <c r="J4" s="220" t="s">
        <v>816</v>
      </c>
      <c r="K4" s="139" t="s">
        <v>115</v>
      </c>
    </row>
    <row r="5" spans="1:13" x14ac:dyDescent="0.35">
      <c r="A5" s="106">
        <f>IF(A4=A2,4.5,7)</f>
        <v>4.5</v>
      </c>
      <c r="B5" s="105" t="s">
        <v>367</v>
      </c>
      <c r="C5" s="141"/>
      <c r="D5" s="141"/>
      <c r="E5" s="141"/>
      <c r="F5" s="139" t="s">
        <v>773</v>
      </c>
      <c r="G5" s="141"/>
      <c r="H5" s="140" t="s">
        <v>115</v>
      </c>
      <c r="I5" s="138" t="s">
        <v>1127</v>
      </c>
      <c r="J5" s="220" t="s">
        <v>1047</v>
      </c>
      <c r="K5" s="139" t="s">
        <v>771</v>
      </c>
    </row>
    <row r="6" spans="1:13" x14ac:dyDescent="0.35">
      <c r="A6" s="106">
        <f>IF(A4=A2,3,4.5)</f>
        <v>3</v>
      </c>
      <c r="B6" s="105" t="s">
        <v>368</v>
      </c>
      <c r="C6" s="141"/>
      <c r="D6" s="141"/>
      <c r="E6" s="141"/>
      <c r="F6" s="141"/>
      <c r="G6" s="141"/>
      <c r="H6" s="140" t="s">
        <v>775</v>
      </c>
      <c r="I6" s="138" t="s">
        <v>1128</v>
      </c>
      <c r="K6" s="139" t="s">
        <v>1048</v>
      </c>
    </row>
    <row r="7" spans="1:13" x14ac:dyDescent="0.35">
      <c r="I7" s="138" t="s">
        <v>756</v>
      </c>
    </row>
    <row r="8" spans="1:13" x14ac:dyDescent="0.35">
      <c r="I8" s="138" t="s">
        <v>1041</v>
      </c>
    </row>
    <row r="9" spans="1:13" x14ac:dyDescent="0.35">
      <c r="I9" s="138" t="s">
        <v>1042</v>
      </c>
    </row>
    <row r="10" spans="1:13" x14ac:dyDescent="0.35">
      <c r="I10" s="180" t="s">
        <v>774</v>
      </c>
    </row>
    <row r="11" spans="1:13" x14ac:dyDescent="0.35">
      <c r="A11" s="138" t="s">
        <v>758</v>
      </c>
      <c r="B11" s="138" t="s">
        <v>758</v>
      </c>
      <c r="I11" s="139" t="s">
        <v>776</v>
      </c>
    </row>
    <row r="12" spans="1:13" x14ac:dyDescent="0.35">
      <c r="A12" s="138" t="s">
        <v>760</v>
      </c>
      <c r="B12" s="138" t="s">
        <v>761</v>
      </c>
      <c r="I12" s="139" t="s">
        <v>999</v>
      </c>
    </row>
    <row r="13" spans="1:13" x14ac:dyDescent="0.35">
      <c r="A13" s="138" t="s">
        <v>765</v>
      </c>
      <c r="B13" s="138"/>
    </row>
    <row r="14" spans="1:13" x14ac:dyDescent="0.35">
      <c r="A14" s="138" t="s">
        <v>758</v>
      </c>
      <c r="B14" s="138" t="s">
        <v>761</v>
      </c>
    </row>
    <row r="15" spans="1:13" x14ac:dyDescent="0.35">
      <c r="A15" s="138">
        <f>IF(Statistics!S$6="Yes",7,4.5)</f>
        <v>4.5</v>
      </c>
      <c r="B15" s="138" t="s">
        <v>367</v>
      </c>
    </row>
    <row r="16" spans="1:13" x14ac:dyDescent="0.35">
      <c r="A16" s="138">
        <f>IF(Statistics!S$6="Yes",4.5,3)</f>
        <v>3</v>
      </c>
      <c r="B16" s="138" t="s">
        <v>368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G52"/>
  <sheetViews>
    <sheetView workbookViewId="0"/>
  </sheetViews>
  <sheetFormatPr defaultColWidth="8.796875" defaultRowHeight="12.75" x14ac:dyDescent="0.35"/>
  <cols>
    <col min="1" max="1" width="47.19921875" bestFit="1" customWidth="1"/>
    <col min="2" max="4" width="15.796875" style="21" customWidth="1"/>
    <col min="5" max="5" width="14.796875" style="21" customWidth="1"/>
    <col min="6" max="6" width="4.73046875" style="65" customWidth="1"/>
    <col min="7" max="7" width="67.796875" style="5" customWidth="1"/>
  </cols>
  <sheetData>
    <row r="1" spans="1:7" ht="54.75" x14ac:dyDescent="0.45">
      <c r="A1" s="67" t="s">
        <v>148</v>
      </c>
      <c r="B1" s="68" t="s">
        <v>141</v>
      </c>
      <c r="C1" s="68" t="s">
        <v>142</v>
      </c>
      <c r="D1" s="68" t="s">
        <v>143</v>
      </c>
      <c r="E1" s="22"/>
      <c r="G1" s="64" t="s">
        <v>144</v>
      </c>
    </row>
    <row r="2" spans="1:7" ht="13.5" x14ac:dyDescent="0.35">
      <c r="A2" s="67" t="str">
        <f>Statistics!B15</f>
        <v>Header</v>
      </c>
      <c r="B2" s="69" t="str">
        <f ca="1">CONCATENATE(Statistics!F15," / 25")</f>
        <v>0 / 25</v>
      </c>
      <c r="C2" s="69" t="str">
        <f ca="1">CONCATENATE(Statistics!J15," / 13")</f>
        <v>0 / 13</v>
      </c>
      <c r="D2" s="69" t="str">
        <f ca="1">CONCATENATE(Statistics!R15," / 38")</f>
        <v>0 / 38</v>
      </c>
      <c r="F2" s="65">
        <v>1</v>
      </c>
      <c r="G2" s="66" t="s">
        <v>146</v>
      </c>
    </row>
    <row r="3" spans="1:7" ht="13.5" x14ac:dyDescent="0.35">
      <c r="A3" s="67" t="str">
        <f>Statistics!B16</f>
        <v>Footer</v>
      </c>
      <c r="B3" s="69" t="str">
        <f ca="1">CONCATENATE(Statistics!F16," / 25")</f>
        <v>0 / 25</v>
      </c>
      <c r="C3" s="69" t="str">
        <f ca="1">CONCATENATE(Statistics!J16," / 13")</f>
        <v>0 / 13</v>
      </c>
      <c r="D3" s="69" t="str">
        <f ca="1">CONCATENATE(Statistics!R16," / 38")</f>
        <v>0 / 38</v>
      </c>
      <c r="F3" s="65">
        <v>2</v>
      </c>
      <c r="G3" s="66" t="s">
        <v>147</v>
      </c>
    </row>
    <row r="4" spans="1:7" ht="38.25" x14ac:dyDescent="0.35">
      <c r="A4" s="67" t="str">
        <f>Statistics!B17</f>
        <v>Home</v>
      </c>
      <c r="B4" s="69" t="str">
        <f ca="1">CONCATENATE(Statistics!F17," / 25")</f>
        <v>0 / 25</v>
      </c>
      <c r="C4" s="69" t="str">
        <f ca="1">CONCATENATE(Statistics!J17," / 13")</f>
        <v>1 / 13</v>
      </c>
      <c r="D4" s="69" t="str">
        <f ca="1">CONCATENATE(Statistics!R17," / 38")</f>
        <v>1 / 38</v>
      </c>
      <c r="F4" s="65">
        <v>3</v>
      </c>
      <c r="G4" s="66" t="s">
        <v>150</v>
      </c>
    </row>
    <row r="5" spans="1:7" ht="13.5" x14ac:dyDescent="0.35">
      <c r="A5" s="67" t="str">
        <f>Statistics!B18</f>
        <v>I’m a voter</v>
      </c>
      <c r="B5" s="69" t="str">
        <f ca="1">CONCATENATE(Statistics!F18," / 25")</f>
        <v>2 / 25</v>
      </c>
      <c r="C5" s="69" t="str">
        <f ca="1">CONCATENATE(Statistics!J18," / 13")</f>
        <v>0 / 13</v>
      </c>
      <c r="D5" s="69" t="str">
        <f ca="1">CONCATENATE(Statistics!R18," / 38")</f>
        <v>2 / 38</v>
      </c>
      <c r="F5" s="65">
        <v>4</v>
      </c>
      <c r="G5" s="66" t="s">
        <v>149</v>
      </c>
    </row>
    <row r="6" spans="1:7" ht="13.5" x14ac:dyDescent="0.35">
      <c r="A6" s="67" t="str">
        <f>Statistics!B19</f>
        <v>Information for carers and people with a disability</v>
      </c>
      <c r="B6" s="69" t="str">
        <f ca="1">CONCATENATE(Statistics!F19," / 25")</f>
        <v>1 / 25</v>
      </c>
      <c r="C6" s="69" t="str">
        <f ca="1">CONCATENATE(Statistics!J19," / 13")</f>
        <v>0 / 13</v>
      </c>
      <c r="D6" s="69" t="str">
        <f ca="1">CONCATENATE(Statistics!R19," / 38")</f>
        <v>1 / 38</v>
      </c>
      <c r="F6" s="65">
        <v>5</v>
      </c>
      <c r="G6" s="66" t="s">
        <v>145</v>
      </c>
    </row>
    <row r="7" spans="1:7" ht="13.5" x14ac:dyDescent="0.35">
      <c r="A7" s="67" t="str">
        <f>Statistics!B20</f>
        <v>Candidates and agents meeting online form</v>
      </c>
      <c r="B7" s="69" t="str">
        <f ca="1">CONCATENATE(Statistics!F20," / 25")</f>
        <v>1 / 25</v>
      </c>
      <c r="C7" s="69" t="str">
        <f ca="1">CONCATENATE(Statistics!J20," / 13")</f>
        <v>2 / 13</v>
      </c>
      <c r="D7" s="69" t="str">
        <f ca="1">CONCATENATE(Statistics!R20," / 38")</f>
        <v>3 / 38</v>
      </c>
      <c r="F7" s="65">
        <v>6</v>
      </c>
      <c r="G7" s="66" t="s">
        <v>151</v>
      </c>
    </row>
    <row r="8" spans="1:7" ht="25.5" x14ac:dyDescent="0.35">
      <c r="A8" s="67" t="str">
        <f>Statistics!B21</f>
        <v>Statutory notices and elections timetable (timeline data table only)</v>
      </c>
      <c r="B8" s="69" t="str">
        <f ca="1">CONCATENATE(Statistics!F21," / 25")</f>
        <v>1 / 25</v>
      </c>
      <c r="C8" s="69" t="str">
        <f ca="1">CONCATENATE(Statistics!J21," / 13")</f>
        <v>0 / 13</v>
      </c>
      <c r="D8" s="69" t="str">
        <f ca="1">CONCATENATE(Statistics!R21," / 38")</f>
        <v>1 / 38</v>
      </c>
      <c r="F8" s="65">
        <v>7</v>
      </c>
      <c r="G8" s="66" t="s">
        <v>152</v>
      </c>
    </row>
    <row r="9" spans="1:7" ht="25.5" x14ac:dyDescent="0.35">
      <c r="A9" s="67" t="str">
        <f>Statistics!B22</f>
        <v>Search results page ("Sutton")</v>
      </c>
      <c r="B9" s="69" t="str">
        <f ca="1">CONCATENATE(Statistics!F22," / 25")</f>
        <v>1 / 25</v>
      </c>
      <c r="C9" s="69" t="str">
        <f ca="1">CONCATENATE(Statistics!J22," / 13")</f>
        <v>0 / 13</v>
      </c>
      <c r="D9" s="69" t="str">
        <f ca="1">CONCATENATE(Statistics!R22," / 38")</f>
        <v>1 / 38</v>
      </c>
      <c r="F9" s="65">
        <v>8</v>
      </c>
      <c r="G9" s="66" t="s">
        <v>153</v>
      </c>
    </row>
    <row r="10" spans="1:7" ht="13.5" x14ac:dyDescent="0.35">
      <c r="A10" s="67" t="str">
        <f>Statistics!B23</f>
        <v>2021 Election results page</v>
      </c>
      <c r="B10" s="69" t="str">
        <f ca="1">CONCATENATE(Statistics!F23," / 25")</f>
        <v>2 / 25</v>
      </c>
      <c r="C10" s="69" t="str">
        <f ca="1">CONCATENATE(Statistics!J23," / 13")</f>
        <v>0 / 13</v>
      </c>
      <c r="D10" s="69" t="str">
        <f ca="1">CONCATENATE(Statistics!R23," / 38")</f>
        <v>2 / 38</v>
      </c>
      <c r="F10" s="65">
        <v>9</v>
      </c>
      <c r="G10" s="66" t="s">
        <v>154</v>
      </c>
    </row>
    <row r="11" spans="1:7" ht="13.5" x14ac:dyDescent="0.35">
      <c r="A11" s="67" t="str">
        <f>Statistics!B24</f>
        <v>Count status</v>
      </c>
      <c r="B11" s="69" t="str">
        <f ca="1">CONCATENATE(Statistics!F24," / 25")</f>
        <v>1 / 25</v>
      </c>
      <c r="C11" s="69" t="str">
        <f ca="1">CONCATENATE(Statistics!J24," / 13")</f>
        <v>0 / 13</v>
      </c>
      <c r="D11" s="69" t="str">
        <f ca="1">CONCATENATE(Statistics!R24," / 38")</f>
        <v>1 / 38</v>
      </c>
      <c r="F11" s="65">
        <v>10</v>
      </c>
      <c r="G11" s="66" t="s">
        <v>155</v>
      </c>
    </row>
    <row r="12" spans="1:7" ht="25.5" x14ac:dyDescent="0.35">
      <c r="A12" s="67" t="str">
        <f>Statistics!B25</f>
        <v>Assembly member count status</v>
      </c>
      <c r="B12" s="69" t="str">
        <f ca="1">CONCATENATE(Statistics!F25," / 25")</f>
        <v>1 / 25</v>
      </c>
      <c r="C12" s="69" t="str">
        <f ca="1">CONCATENATE(Statistics!J25," / 13")</f>
        <v>0 / 13</v>
      </c>
      <c r="D12" s="69" t="str">
        <f ca="1">CONCATENATE(Statistics!R25," / 38")</f>
        <v>1 / 38</v>
      </c>
      <c r="F12" s="65">
        <v>11</v>
      </c>
      <c r="G12" s="66" t="s">
        <v>156</v>
      </c>
    </row>
    <row r="13" spans="1:7" ht="13.5" x14ac:dyDescent="0.35">
      <c r="A13" s="67" t="str">
        <f>Statistics!B26</f>
        <v>Candidate page</v>
      </c>
      <c r="B13" s="69" t="str">
        <f ca="1">CONCATENATE(Statistics!F26," / 25")</f>
        <v>1 / 25</v>
      </c>
      <c r="C13" s="69" t="str">
        <f ca="1">CONCATENATE(Statistics!J26," / 13")</f>
        <v>0 / 13</v>
      </c>
      <c r="D13" s="69" t="str">
        <f ca="1">CONCATENATE(Statistics!R26," / 38")</f>
        <v>1 / 38</v>
      </c>
    </row>
    <row r="14" spans="1:7" ht="63.75" x14ac:dyDescent="0.35">
      <c r="A14" s="67" t="str">
        <f>Statistics!B27</f>
        <v>Media centre</v>
      </c>
      <c r="B14" s="69" t="str">
        <f ca="1">CONCATENATE(Statistics!F27," / 25")</f>
        <v>1 / 25</v>
      </c>
      <c r="C14" s="69" t="str">
        <f ca="1">CONCATENATE(Statistics!J27," / 13")</f>
        <v>1 / 13</v>
      </c>
      <c r="D14" s="69" t="str">
        <f ca="1">CONCATENATE(Statistics!R27," / 38")</f>
        <v>2 / 38</v>
      </c>
      <c r="G14" s="107" t="s">
        <v>372</v>
      </c>
    </row>
    <row r="15" spans="1:7" ht="13.5" x14ac:dyDescent="0.35">
      <c r="A15" s="67" t="str">
        <f>Statistics!B28</f>
        <v>Polling station finder (CB1 7RT or CB2 8RN)</v>
      </c>
      <c r="B15" s="69" t="str">
        <f ca="1">CONCATENATE(Statistics!F28," / 25")</f>
        <v>2 / 25</v>
      </c>
      <c r="C15" s="69" t="str">
        <f ca="1">CONCATENATE(Statistics!J28," / 13")</f>
        <v>0 / 13</v>
      </c>
      <c r="D15" s="69" t="str">
        <f ca="1">CONCATENATE(Statistics!R28," / 38")</f>
        <v>2 / 38</v>
      </c>
    </row>
    <row r="16" spans="1:7" ht="13.5" x14ac:dyDescent="0.35">
      <c r="A16" s="67" t="str">
        <f>Statistics!B29</f>
        <v>Page 15</v>
      </c>
      <c r="B16" s="69" t="str">
        <f ca="1">CONCATENATE(Statistics!F29," / 25")</f>
        <v>0 / 25</v>
      </c>
      <c r="C16" s="69" t="str">
        <f ca="1">CONCATENATE(Statistics!J29," / 13")</f>
        <v>0 / 13</v>
      </c>
      <c r="D16" s="69" t="str">
        <f ca="1">CONCATENATE(Statistics!R29," / 38")</f>
        <v>0 / 38</v>
      </c>
    </row>
    <row r="17" spans="1:4" ht="13.5" x14ac:dyDescent="0.35">
      <c r="A17" s="67" t="str">
        <f>Statistics!B30</f>
        <v>Page 16</v>
      </c>
      <c r="B17" s="69" t="str">
        <f ca="1">CONCATENATE(Statistics!F30," / 25")</f>
        <v>0 / 25</v>
      </c>
      <c r="C17" s="69" t="str">
        <f ca="1">CONCATENATE(Statistics!J30," / 13")</f>
        <v>0 / 13</v>
      </c>
      <c r="D17" s="69" t="str">
        <f ca="1">CONCATENATE(Statistics!R30," / 38")</f>
        <v>0 / 38</v>
      </c>
    </row>
    <row r="18" spans="1:4" ht="13.5" x14ac:dyDescent="0.35">
      <c r="A18" s="67" t="str">
        <f>Statistics!B31</f>
        <v>Page 17</v>
      </c>
      <c r="B18" s="69" t="str">
        <f ca="1">CONCATENATE(Statistics!F31," / 25")</f>
        <v>0 / 25</v>
      </c>
      <c r="C18" s="69" t="str">
        <f ca="1">CONCATENATE(Statistics!J31," / 13")</f>
        <v>0 / 13</v>
      </c>
      <c r="D18" s="69" t="str">
        <f ca="1">CONCATENATE(Statistics!R31," / 38")</f>
        <v>0 / 38</v>
      </c>
    </row>
    <row r="19" spans="1:4" ht="13.5" x14ac:dyDescent="0.35">
      <c r="A19" s="67" t="str">
        <f>Statistics!B32</f>
        <v>Page 18</v>
      </c>
      <c r="B19" s="69" t="str">
        <f ca="1">CONCATENATE(Statistics!F32," / 25")</f>
        <v>0 / 25</v>
      </c>
      <c r="C19" s="69" t="str">
        <f ca="1">CONCATENATE(Statistics!J32," / 13")</f>
        <v>0 / 13</v>
      </c>
      <c r="D19" s="69" t="str">
        <f ca="1">CONCATENATE(Statistics!R32," / 38")</f>
        <v>0 / 38</v>
      </c>
    </row>
    <row r="20" spans="1:4" ht="13.5" x14ac:dyDescent="0.35">
      <c r="A20" s="67" t="str">
        <f>Statistics!B33</f>
        <v>Page 19</v>
      </c>
      <c r="B20" s="69" t="str">
        <f ca="1">CONCATENATE(Statistics!F33," / 25")</f>
        <v>0 / 25</v>
      </c>
      <c r="C20" s="69" t="str">
        <f ca="1">CONCATENATE(Statistics!J33," / 13")</f>
        <v>0 / 13</v>
      </c>
      <c r="D20" s="69" t="str">
        <f ca="1">CONCATENATE(Statistics!R33," / 38")</f>
        <v>0 / 38</v>
      </c>
    </row>
    <row r="21" spans="1:4" ht="13.5" x14ac:dyDescent="0.35">
      <c r="A21" s="67" t="str">
        <f>Statistics!B34</f>
        <v>Page 20</v>
      </c>
      <c r="B21" s="69" t="str">
        <f ca="1">CONCATENATE(Statistics!F34," / 25")</f>
        <v>0 / 25</v>
      </c>
      <c r="C21" s="69" t="str">
        <f ca="1">CONCATENATE(Statistics!J34," / 13")</f>
        <v>0 / 13</v>
      </c>
      <c r="D21" s="69" t="str">
        <f ca="1">CONCATENATE(Statistics!R34," / 38")</f>
        <v>0 / 38</v>
      </c>
    </row>
    <row r="22" spans="1:4" ht="13.5" x14ac:dyDescent="0.35">
      <c r="A22" s="67" t="str">
        <f>Statistics!B35</f>
        <v>Page 21</v>
      </c>
      <c r="B22" s="69" t="str">
        <f ca="1">CONCATENATE(Statistics!F35," / 25")</f>
        <v>0 / 25</v>
      </c>
      <c r="C22" s="69" t="str">
        <f ca="1">CONCATENATE(Statistics!J35," / 13")</f>
        <v>0 / 13</v>
      </c>
      <c r="D22" s="69" t="str">
        <f ca="1">CONCATENATE(Statistics!R35," / 38")</f>
        <v>0 / 38</v>
      </c>
    </row>
    <row r="23" spans="1:4" ht="13.5" x14ac:dyDescent="0.35">
      <c r="A23" s="67" t="str">
        <f>Statistics!B36</f>
        <v>Page 22</v>
      </c>
      <c r="B23" s="69" t="str">
        <f ca="1">CONCATENATE(Statistics!F36," / 25")</f>
        <v>0 / 25</v>
      </c>
      <c r="C23" s="69" t="str">
        <f ca="1">CONCATENATE(Statistics!J36," / 13")</f>
        <v>0 / 13</v>
      </c>
      <c r="D23" s="69" t="str">
        <f ca="1">CONCATENATE(Statistics!R36," / 38")</f>
        <v>0 / 38</v>
      </c>
    </row>
    <row r="24" spans="1:4" ht="13.5" x14ac:dyDescent="0.35">
      <c r="A24" s="67" t="str">
        <f>Statistics!B37</f>
        <v>Page 23</v>
      </c>
      <c r="B24" s="69" t="str">
        <f ca="1">CONCATENATE(Statistics!F37," / 25")</f>
        <v>0 / 25</v>
      </c>
      <c r="C24" s="69" t="str">
        <f ca="1">CONCATENATE(Statistics!J37," / 13")</f>
        <v>0 / 13</v>
      </c>
      <c r="D24" s="69" t="str">
        <f ca="1">CONCATENATE(Statistics!R37," / 38")</f>
        <v>0 / 38</v>
      </c>
    </row>
    <row r="25" spans="1:4" ht="13.5" x14ac:dyDescent="0.35">
      <c r="A25" s="67" t="str">
        <f>Statistics!B38</f>
        <v>Page 24</v>
      </c>
      <c r="B25" s="69" t="str">
        <f ca="1">CONCATENATE(Statistics!F38," / 25")</f>
        <v>0 / 25</v>
      </c>
      <c r="C25" s="69" t="str">
        <f ca="1">CONCATENATE(Statistics!J38," / 13")</f>
        <v>0 / 13</v>
      </c>
      <c r="D25" s="69" t="str">
        <f ca="1">CONCATENATE(Statistics!R38," / 38")</f>
        <v>0 / 38</v>
      </c>
    </row>
    <row r="26" spans="1:4" ht="13.5" x14ac:dyDescent="0.35">
      <c r="A26" s="67" t="str">
        <f>Statistics!B39</f>
        <v>Page 25</v>
      </c>
      <c r="B26" s="69" t="str">
        <f ca="1">CONCATENATE(Statistics!F39," / 25")</f>
        <v>0 / 25</v>
      </c>
      <c r="C26" s="69" t="str">
        <f ca="1">CONCATENATE(Statistics!J39," / 13")</f>
        <v>0 / 13</v>
      </c>
      <c r="D26" s="69" t="str">
        <f ca="1">CONCATENATE(Statistics!R39," / 38")</f>
        <v>0 / 38</v>
      </c>
    </row>
    <row r="27" spans="1:4" ht="13.5" x14ac:dyDescent="0.35">
      <c r="A27" s="67" t="str">
        <f>Statistics!B40</f>
        <v>Page 26</v>
      </c>
      <c r="B27" s="69" t="str">
        <f ca="1">CONCATENATE(Statistics!F40," / 25")</f>
        <v>0 / 25</v>
      </c>
      <c r="C27" s="69" t="str">
        <f ca="1">CONCATENATE(Statistics!J40," / 13")</f>
        <v>0 / 13</v>
      </c>
      <c r="D27" s="69" t="str">
        <f ca="1">CONCATENATE(Statistics!R40," / 38")</f>
        <v>0 / 38</v>
      </c>
    </row>
    <row r="28" spans="1:4" ht="13.5" x14ac:dyDescent="0.35">
      <c r="A28" s="67" t="str">
        <f>Statistics!B41</f>
        <v>Page 27</v>
      </c>
      <c r="B28" s="69" t="str">
        <f ca="1">CONCATENATE(Statistics!F41," / 25")</f>
        <v>0 / 25</v>
      </c>
      <c r="C28" s="69" t="str">
        <f ca="1">CONCATENATE(Statistics!J41," / 13")</f>
        <v>0 / 13</v>
      </c>
      <c r="D28" s="69" t="str">
        <f ca="1">CONCATENATE(Statistics!R41," / 38")</f>
        <v>0 / 38</v>
      </c>
    </row>
    <row r="29" spans="1:4" ht="13.5" x14ac:dyDescent="0.35">
      <c r="A29" s="67" t="str">
        <f>Statistics!B42</f>
        <v>Page 28</v>
      </c>
      <c r="B29" s="69" t="str">
        <f ca="1">CONCATENATE(Statistics!F42," / 25")</f>
        <v>0 / 25</v>
      </c>
      <c r="C29" s="69" t="str">
        <f ca="1">CONCATENATE(Statistics!J42," / 13")</f>
        <v>0 / 13</v>
      </c>
      <c r="D29" s="69" t="str">
        <f ca="1">CONCATENATE(Statistics!R42," / 38")</f>
        <v>0 / 38</v>
      </c>
    </row>
    <row r="30" spans="1:4" ht="13.5" x14ac:dyDescent="0.35">
      <c r="A30" s="67" t="str">
        <f>Statistics!B43</f>
        <v>Page 29</v>
      </c>
      <c r="B30" s="69" t="str">
        <f ca="1">CONCATENATE(Statistics!F43," / 25")</f>
        <v>0 / 25</v>
      </c>
      <c r="C30" s="69" t="str">
        <f ca="1">CONCATENATE(Statistics!J43," / 13")</f>
        <v>0 / 13</v>
      </c>
      <c r="D30" s="69" t="str">
        <f ca="1">CONCATENATE(Statistics!R43," / 38")</f>
        <v>0 / 38</v>
      </c>
    </row>
    <row r="31" spans="1:4" ht="13.5" x14ac:dyDescent="0.35">
      <c r="A31" s="67" t="str">
        <f>Statistics!B44</f>
        <v>Page 30</v>
      </c>
      <c r="B31" s="69" t="str">
        <f ca="1">CONCATENATE(Statistics!F44," / 25")</f>
        <v>0 / 25</v>
      </c>
      <c r="C31" s="69" t="str">
        <f ca="1">CONCATENATE(Statistics!J44," / 13")</f>
        <v>0 / 13</v>
      </c>
      <c r="D31" s="69" t="str">
        <f ca="1">CONCATENATE(Statistics!R44," / 38")</f>
        <v>0 / 38</v>
      </c>
    </row>
    <row r="32" spans="1:4" ht="13.5" x14ac:dyDescent="0.35">
      <c r="A32" s="67" t="str">
        <f>Statistics!B45</f>
        <v>Page 31</v>
      </c>
      <c r="B32" s="69" t="str">
        <f ca="1">CONCATENATE(Statistics!F45," / 25")</f>
        <v>0 / 25</v>
      </c>
      <c r="C32" s="69" t="str">
        <f ca="1">CONCATENATE(Statistics!J45," / 13")</f>
        <v>0 / 13</v>
      </c>
      <c r="D32" s="69" t="str">
        <f ca="1">CONCATENATE(Statistics!R45," / 38")</f>
        <v>0 / 38</v>
      </c>
    </row>
    <row r="33" spans="1:4" ht="13.5" x14ac:dyDescent="0.35">
      <c r="A33" s="67" t="str">
        <f>Statistics!B46</f>
        <v>Page 32</v>
      </c>
      <c r="B33" s="69" t="str">
        <f ca="1">CONCATENATE(Statistics!F46," / 25")</f>
        <v>0 / 25</v>
      </c>
      <c r="C33" s="69" t="str">
        <f ca="1">CONCATENATE(Statistics!J46," / 13")</f>
        <v>0 / 13</v>
      </c>
      <c r="D33" s="69" t="str">
        <f ca="1">CONCATENATE(Statistics!R46," / 38")</f>
        <v>0 / 38</v>
      </c>
    </row>
    <row r="34" spans="1:4" ht="13.5" x14ac:dyDescent="0.35">
      <c r="A34" s="67" t="str">
        <f>Statistics!B47</f>
        <v>Page 33</v>
      </c>
      <c r="B34" s="69" t="str">
        <f ca="1">CONCATENATE(Statistics!F47," / 25")</f>
        <v>0 / 25</v>
      </c>
      <c r="C34" s="69" t="str">
        <f ca="1">CONCATENATE(Statistics!J47," / 13")</f>
        <v>0 / 13</v>
      </c>
      <c r="D34" s="69" t="str">
        <f ca="1">CONCATENATE(Statistics!R47," / 38")</f>
        <v>0 / 38</v>
      </c>
    </row>
    <row r="35" spans="1:4" ht="13.5" x14ac:dyDescent="0.35">
      <c r="A35" s="67" t="str">
        <f>Statistics!B48</f>
        <v>Page 34</v>
      </c>
      <c r="B35" s="69" t="str">
        <f ca="1">CONCATENATE(Statistics!F48," / 25")</f>
        <v>0 / 25</v>
      </c>
      <c r="C35" s="69" t="str">
        <f ca="1">CONCATENATE(Statistics!J48," / 13")</f>
        <v>0 / 13</v>
      </c>
      <c r="D35" s="69" t="str">
        <f ca="1">CONCATENATE(Statistics!R48," / 38")</f>
        <v>0 / 38</v>
      </c>
    </row>
    <row r="36" spans="1:4" ht="13.5" x14ac:dyDescent="0.35">
      <c r="A36" s="67" t="str">
        <f>Statistics!B49</f>
        <v>Page 35</v>
      </c>
      <c r="B36" s="69" t="str">
        <f ca="1">CONCATENATE(Statistics!F49," / 25")</f>
        <v>0 / 25</v>
      </c>
      <c r="C36" s="69" t="str">
        <f ca="1">CONCATENATE(Statistics!J49," / 13")</f>
        <v>0 / 13</v>
      </c>
      <c r="D36" s="69" t="str">
        <f ca="1">CONCATENATE(Statistics!R49," / 38")</f>
        <v>0 / 38</v>
      </c>
    </row>
    <row r="37" spans="1:4" ht="13.5" x14ac:dyDescent="0.35">
      <c r="A37" s="67" t="str">
        <f>Statistics!B50</f>
        <v>Page 36</v>
      </c>
      <c r="B37" s="69" t="str">
        <f ca="1">CONCATENATE(Statistics!F50," / 25")</f>
        <v>0 / 25</v>
      </c>
      <c r="C37" s="69" t="str">
        <f ca="1">CONCATENATE(Statistics!J50," / 13")</f>
        <v>0 / 13</v>
      </c>
      <c r="D37" s="69" t="str">
        <f ca="1">CONCATENATE(Statistics!R50," / 38")</f>
        <v>0 / 38</v>
      </c>
    </row>
    <row r="38" spans="1:4" ht="13.5" x14ac:dyDescent="0.35">
      <c r="A38" s="67" t="str">
        <f>Statistics!B51</f>
        <v>Page 37</v>
      </c>
      <c r="B38" s="69" t="str">
        <f ca="1">CONCATENATE(Statistics!F51," / 25")</f>
        <v>0 / 25</v>
      </c>
      <c r="C38" s="69" t="str">
        <f ca="1">CONCATENATE(Statistics!J51," / 13")</f>
        <v>0 / 13</v>
      </c>
      <c r="D38" s="69" t="str">
        <f ca="1">CONCATENATE(Statistics!R51," / 38")</f>
        <v>0 / 38</v>
      </c>
    </row>
    <row r="39" spans="1:4" ht="13.5" x14ac:dyDescent="0.35">
      <c r="A39" s="67" t="str">
        <f>Statistics!B52</f>
        <v>Page 38</v>
      </c>
      <c r="B39" s="69" t="str">
        <f ca="1">CONCATENATE(Statistics!F52," / 25")</f>
        <v>0 / 25</v>
      </c>
      <c r="C39" s="69" t="str">
        <f ca="1">CONCATENATE(Statistics!J52," / 13")</f>
        <v>0 / 13</v>
      </c>
      <c r="D39" s="69" t="str">
        <f ca="1">CONCATENATE(Statistics!R52," / 38")</f>
        <v>0 / 38</v>
      </c>
    </row>
    <row r="40" spans="1:4" ht="13.5" x14ac:dyDescent="0.35">
      <c r="A40" s="67" t="str">
        <f>Statistics!B53</f>
        <v>Page 39</v>
      </c>
      <c r="B40" s="69" t="str">
        <f ca="1">CONCATENATE(Statistics!F53," / 25")</f>
        <v>0 / 25</v>
      </c>
      <c r="C40" s="69" t="str">
        <f ca="1">CONCATENATE(Statistics!J53," / 13")</f>
        <v>0 / 13</v>
      </c>
      <c r="D40" s="69" t="str">
        <f ca="1">CONCATENATE(Statistics!R53," / 38")</f>
        <v>0 / 38</v>
      </c>
    </row>
    <row r="41" spans="1:4" ht="13.5" x14ac:dyDescent="0.35">
      <c r="A41" s="67" t="str">
        <f>Statistics!B54</f>
        <v>Page 40</v>
      </c>
      <c r="B41" s="69" t="str">
        <f ca="1">CONCATENATE(Statistics!F54," / 25")</f>
        <v>0 / 25</v>
      </c>
      <c r="C41" s="69" t="str">
        <f ca="1">CONCATENATE(Statistics!J54," / 13")</f>
        <v>0 / 13</v>
      </c>
      <c r="D41" s="69" t="str">
        <f ca="1">CONCATENATE(Statistics!R54," / 38")</f>
        <v>0 / 38</v>
      </c>
    </row>
    <row r="42" spans="1:4" ht="13.5" x14ac:dyDescent="0.35">
      <c r="A42" s="67" t="str">
        <f>Statistics!B55</f>
        <v>Page 41</v>
      </c>
      <c r="B42" s="69" t="str">
        <f ca="1">CONCATENATE(Statistics!F55," / 25")</f>
        <v>0 / 25</v>
      </c>
      <c r="C42" s="69" t="str">
        <f ca="1">CONCATENATE(Statistics!J55," / 13")</f>
        <v>0 / 13</v>
      </c>
      <c r="D42" s="69" t="str">
        <f ca="1">CONCATENATE(Statistics!R55," / 38")</f>
        <v>0 / 38</v>
      </c>
    </row>
    <row r="43" spans="1:4" ht="13.5" x14ac:dyDescent="0.35">
      <c r="A43" s="67" t="str">
        <f>Statistics!B56</f>
        <v>Page 42</v>
      </c>
      <c r="B43" s="69" t="str">
        <f ca="1">CONCATENATE(Statistics!F56," / 25")</f>
        <v>0 / 25</v>
      </c>
      <c r="C43" s="69" t="str">
        <f ca="1">CONCATENATE(Statistics!J56," / 13")</f>
        <v>0 / 13</v>
      </c>
      <c r="D43" s="69" t="str">
        <f ca="1">CONCATENATE(Statistics!R56," / 38")</f>
        <v>0 / 38</v>
      </c>
    </row>
    <row r="44" spans="1:4" ht="13.5" x14ac:dyDescent="0.35">
      <c r="A44" s="67" t="str">
        <f>Statistics!B57</f>
        <v>Page 43</v>
      </c>
      <c r="B44" s="69" t="str">
        <f ca="1">CONCATENATE(Statistics!F57," / 25")</f>
        <v>0 / 25</v>
      </c>
      <c r="C44" s="69" t="str">
        <f ca="1">CONCATENATE(Statistics!J57," / 13")</f>
        <v>0 / 13</v>
      </c>
      <c r="D44" s="69" t="str">
        <f ca="1">CONCATENATE(Statistics!R57," / 38")</f>
        <v>0 / 38</v>
      </c>
    </row>
    <row r="45" spans="1:4" ht="13.5" x14ac:dyDescent="0.35">
      <c r="A45" s="67" t="str">
        <f>Statistics!B58</f>
        <v>Page 44</v>
      </c>
      <c r="B45" s="69" t="str">
        <f ca="1">CONCATENATE(Statistics!F58," / 25")</f>
        <v>0 / 25</v>
      </c>
      <c r="C45" s="69" t="str">
        <f ca="1">CONCATENATE(Statistics!J58," / 13")</f>
        <v>0 / 13</v>
      </c>
      <c r="D45" s="69" t="str">
        <f ca="1">CONCATENATE(Statistics!R58," / 38")</f>
        <v>0 / 38</v>
      </c>
    </row>
    <row r="46" spans="1:4" ht="13.5" x14ac:dyDescent="0.35">
      <c r="A46" s="67" t="str">
        <f>Statistics!B59</f>
        <v>Page 45</v>
      </c>
      <c r="B46" s="69" t="str">
        <f ca="1">CONCATENATE(Statistics!F59," / 25")</f>
        <v>0 / 25</v>
      </c>
      <c r="C46" s="69" t="str">
        <f ca="1">CONCATENATE(Statistics!J59," / 13")</f>
        <v>0 / 13</v>
      </c>
      <c r="D46" s="69" t="str">
        <f ca="1">CONCATENATE(Statistics!R59," / 38")</f>
        <v>0 / 38</v>
      </c>
    </row>
    <row r="47" spans="1:4" ht="13.5" x14ac:dyDescent="0.35">
      <c r="A47" s="67" t="str">
        <f>Statistics!B60</f>
        <v>Page 46</v>
      </c>
      <c r="B47" s="69" t="str">
        <f ca="1">CONCATENATE(Statistics!F60," / 25")</f>
        <v>0 / 25</v>
      </c>
      <c r="C47" s="69" t="str">
        <f ca="1">CONCATENATE(Statistics!J60," / 13")</f>
        <v>0 / 13</v>
      </c>
      <c r="D47" s="69" t="str">
        <f ca="1">CONCATENATE(Statistics!R60," / 38")</f>
        <v>0 / 38</v>
      </c>
    </row>
    <row r="48" spans="1:4" ht="13.5" x14ac:dyDescent="0.35">
      <c r="A48" s="67" t="str">
        <f>Statistics!B61</f>
        <v>Page 47</v>
      </c>
      <c r="B48" s="69" t="str">
        <f ca="1">CONCATENATE(Statistics!F61," / 25")</f>
        <v>0 / 25</v>
      </c>
      <c r="C48" s="69" t="str">
        <f ca="1">CONCATENATE(Statistics!J61," / 13")</f>
        <v>0 / 13</v>
      </c>
      <c r="D48" s="69" t="str">
        <f ca="1">CONCATENATE(Statistics!R61," / 38")</f>
        <v>0 / 38</v>
      </c>
    </row>
    <row r="49" spans="1:4" ht="13.5" x14ac:dyDescent="0.35">
      <c r="A49" s="67" t="str">
        <f>Statistics!B62</f>
        <v>Page 48</v>
      </c>
      <c r="B49" s="69" t="str">
        <f ca="1">CONCATENATE(Statistics!F62," / 25")</f>
        <v>0 / 25</v>
      </c>
      <c r="C49" s="69" t="str">
        <f ca="1">CONCATENATE(Statistics!J62," / 13")</f>
        <v>0 / 13</v>
      </c>
      <c r="D49" s="69" t="str">
        <f ca="1">CONCATENATE(Statistics!R62," / 38")</f>
        <v>0 / 38</v>
      </c>
    </row>
    <row r="50" spans="1:4" ht="13.5" x14ac:dyDescent="0.35">
      <c r="A50" s="67" t="str">
        <f>Statistics!B63</f>
        <v>Page 49</v>
      </c>
      <c r="B50" s="69" t="str">
        <f ca="1">CONCATENATE(Statistics!F63," / 25")</f>
        <v>0 / 25</v>
      </c>
      <c r="C50" s="69" t="str">
        <f ca="1">CONCATENATE(Statistics!J63," / 13")</f>
        <v>0 / 13</v>
      </c>
      <c r="D50" s="69" t="str">
        <f ca="1">CONCATENATE(Statistics!R63," / 38")</f>
        <v>0 / 38</v>
      </c>
    </row>
    <row r="51" spans="1:4" ht="13.5" x14ac:dyDescent="0.35">
      <c r="A51" s="67" t="str">
        <f>Statistics!B64</f>
        <v>Page 50</v>
      </c>
      <c r="B51" s="69" t="str">
        <f ca="1">CONCATENATE(Statistics!F64," / 25")</f>
        <v>0 / 25</v>
      </c>
      <c r="C51" s="69" t="str">
        <f ca="1">CONCATENATE(Statistics!J64," / 13")</f>
        <v>0 / 13</v>
      </c>
      <c r="D51" s="69" t="str">
        <f ca="1">CONCATENATE(Statistics!R64," / 38")</f>
        <v>0 / 38</v>
      </c>
    </row>
    <row r="52" spans="1:4" ht="13.5" x14ac:dyDescent="0.35">
      <c r="A52" s="67"/>
      <c r="B52" s="69"/>
      <c r="C52" s="69"/>
      <c r="D52" s="69"/>
    </row>
  </sheetData>
  <phoneticPr fontId="2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1CF00-893D-436B-BA52-B484CAF14E64}">
  <sheetPr codeName="Sheet11"/>
  <dimension ref="A1:B12"/>
  <sheetViews>
    <sheetView workbookViewId="0"/>
  </sheetViews>
  <sheetFormatPr defaultColWidth="9.19921875" defaultRowHeight="17.25" x14ac:dyDescent="0.45"/>
  <cols>
    <col min="1" max="1" width="109.73046875" style="182" customWidth="1"/>
    <col min="2" max="16384" width="9.19921875" style="183"/>
  </cols>
  <sheetData>
    <row r="1" spans="1:2" ht="192.75" customHeight="1" x14ac:dyDescent="0.45">
      <c r="A1" s="190" t="s">
        <v>975</v>
      </c>
      <c r="B1" s="181" t="s">
        <v>974</v>
      </c>
    </row>
    <row r="2" spans="1:2" ht="69.400000000000006" x14ac:dyDescent="0.45">
      <c r="A2" s="182" t="s">
        <v>1002</v>
      </c>
    </row>
    <row r="3" spans="1:2" ht="190.15" x14ac:dyDescent="0.45">
      <c r="A3" s="182" t="s">
        <v>977</v>
      </c>
    </row>
    <row r="4" spans="1:2" ht="86.65" x14ac:dyDescent="0.45">
      <c r="A4" s="182" t="s">
        <v>978</v>
      </c>
    </row>
    <row r="5" spans="1:2" ht="328.15" x14ac:dyDescent="0.45">
      <c r="A5" s="182" t="s">
        <v>979</v>
      </c>
    </row>
    <row r="6" spans="1:2" ht="362.65" x14ac:dyDescent="0.45">
      <c r="A6" s="182" t="s">
        <v>980</v>
      </c>
    </row>
    <row r="7" spans="1:2" ht="362.65" x14ac:dyDescent="0.45">
      <c r="A7" s="182" t="s">
        <v>981</v>
      </c>
    </row>
    <row r="8" spans="1:2" x14ac:dyDescent="0.45">
      <c r="A8" s="181" t="s">
        <v>974</v>
      </c>
    </row>
    <row r="12" spans="1:2" ht="17.649999999999999" x14ac:dyDescent="0.45">
      <c r="A12" s="184"/>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70820-A56D-446B-B199-9B1016022238}">
  <sheetPr codeName="Sheet9"/>
  <dimension ref="A1:EU1"/>
  <sheetViews>
    <sheetView zoomScaleNormal="100" workbookViewId="0"/>
  </sheetViews>
  <sheetFormatPr defaultColWidth="9.19921875" defaultRowHeight="22.5" customHeight="1" x14ac:dyDescent="0.35"/>
  <cols>
    <col min="1" max="14" width="114.19921875" style="198" customWidth="1"/>
    <col min="15" max="150" width="114.19921875" style="198" hidden="1" customWidth="1"/>
    <col min="151" max="16384" width="9.19921875" style="74"/>
  </cols>
  <sheetData>
    <row r="1" spans="1:151" s="199" customFormat="1" ht="22.5" customHeight="1" x14ac:dyDescent="0.35">
      <c r="A1" s="200" t="str">
        <f ca="1">"Page # " &amp; COLUMN(A1) &amp; ": " &amp; 'Success Criteria'!E1</f>
        <v>Page # 1: Header</v>
      </c>
      <c r="B1" s="200" t="str">
        <f ca="1">"Page # " &amp; COLUMN(B1) &amp; ": " &amp; 'Success Criteria'!F1</f>
        <v>Page # 2: Footer</v>
      </c>
      <c r="C1" s="200" t="str">
        <f ca="1">"Page # " &amp; COLUMN(C1) &amp; ": " &amp; 'Success Criteria'!G1</f>
        <v>Page # 3: Home</v>
      </c>
      <c r="D1" s="200" t="str">
        <f ca="1">"Page # " &amp; COLUMN(D1) &amp; ": " &amp; 'Success Criteria'!H1</f>
        <v>Page # 4: I’m a voter</v>
      </c>
      <c r="E1" s="200" t="str">
        <f ca="1">"Page # " &amp; COLUMN(E1) &amp; ": " &amp; 'Success Criteria'!I1</f>
        <v>Page # 5: Information for carers and people with a disability</v>
      </c>
      <c r="F1" s="200" t="str">
        <f ca="1">"Page # " &amp; COLUMN(F1) &amp; ": " &amp; 'Success Criteria'!J1</f>
        <v>Page # 6: Candidates and agents meeting online form</v>
      </c>
      <c r="G1" s="200" t="str">
        <f ca="1">"Page # " &amp; COLUMN(G1) &amp; ": " &amp; 'Success Criteria'!K1</f>
        <v>Page # 7: Statutory notices and elections timetable (timeline data table only)</v>
      </c>
      <c r="H1" s="200" t="str">
        <f ca="1">"Page # " &amp; COLUMN(H1) &amp; ": " &amp; 'Success Criteria'!L1</f>
        <v>Page # 8: Search results page ("Sutton")</v>
      </c>
      <c r="I1" s="200" t="str">
        <f ca="1">"Page # " &amp; COLUMN(I1) &amp; ": " &amp; 'Success Criteria'!M1</f>
        <v>Page # 9: 2021 Election results page</v>
      </c>
      <c r="J1" s="200" t="str">
        <f ca="1">"Page # " &amp; COLUMN(J1) &amp; ": " &amp; 'Success Criteria'!N1</f>
        <v>Page # 10: Count status</v>
      </c>
      <c r="K1" s="200" t="str">
        <f ca="1">"Page # " &amp; COLUMN(K1) &amp; ": " &amp; 'Success Criteria'!O1</f>
        <v>Page # 11: Assembly member count status</v>
      </c>
      <c r="L1" s="200" t="str">
        <f ca="1">"Page # " &amp; COLUMN(L1) &amp; ": " &amp; 'Success Criteria'!P1</f>
        <v>Page # 12: Candidate page</v>
      </c>
      <c r="M1" s="200" t="str">
        <f ca="1">"Page # " &amp; COLUMN(M1) &amp; ": " &amp; 'Success Criteria'!Q1</f>
        <v>Page # 13: Media centre</v>
      </c>
      <c r="N1" s="200" t="str">
        <f ca="1">"Page # " &amp; COLUMN(N1) &amp; ": " &amp; 'Success Criteria'!R1</f>
        <v>Page # 14: Polling station finder (CB1 7RT or CB2 8RN)</v>
      </c>
      <c r="O1" s="200" t="str">
        <f ca="1">"Page # " &amp; COLUMN(O1) &amp; ": " &amp; 'Success Criteria'!S1</f>
        <v>Page # 15: Page 15</v>
      </c>
      <c r="P1" s="200" t="str">
        <f ca="1">"Page # " &amp; COLUMN(P1) &amp; ": " &amp; 'Success Criteria'!T1</f>
        <v>Page # 16: Page 16</v>
      </c>
      <c r="Q1" s="200" t="str">
        <f ca="1">"Page # " &amp; COLUMN(Q1) &amp; ": " &amp; 'Success Criteria'!U1</f>
        <v>Page # 17: Page 17</v>
      </c>
      <c r="R1" s="200" t="str">
        <f ca="1">"Page # " &amp; COLUMN(R1) &amp; ": " &amp; 'Success Criteria'!V1</f>
        <v>Page # 18: Page 18</v>
      </c>
      <c r="S1" s="200" t="str">
        <f ca="1">"Page # " &amp; COLUMN(S1) &amp; ": " &amp; 'Success Criteria'!W1</f>
        <v>Page # 19: Page 19</v>
      </c>
      <c r="T1" s="200" t="str">
        <f ca="1">"Page # " &amp; COLUMN(T1) &amp; ": " &amp; 'Success Criteria'!X1</f>
        <v>Page # 20: Page 20</v>
      </c>
      <c r="U1" s="200" t="str">
        <f ca="1">"Page # " &amp; COLUMN(U1) &amp; ": " &amp; 'Success Criteria'!Y1</f>
        <v>Page # 21: Page 21</v>
      </c>
      <c r="V1" s="200" t="str">
        <f ca="1">"Page # " &amp; COLUMN(V1) &amp; ": " &amp; 'Success Criteria'!Z1</f>
        <v>Page # 22: Page 22</v>
      </c>
      <c r="W1" s="200" t="str">
        <f ca="1">"Page # " &amp; COLUMN(W1) &amp; ": " &amp; 'Success Criteria'!AA1</f>
        <v>Page # 23: Page 23</v>
      </c>
      <c r="X1" s="200" t="str">
        <f ca="1">"Page # " &amp; COLUMN(X1) &amp; ": " &amp; 'Success Criteria'!AB1</f>
        <v>Page # 24: Page 24</v>
      </c>
      <c r="Y1" s="200" t="str">
        <f ca="1">"Page # " &amp; COLUMN(Y1) &amp; ": " &amp; 'Success Criteria'!AC1</f>
        <v>Page # 25: Page 25</v>
      </c>
      <c r="Z1" s="200" t="str">
        <f ca="1">"Page # " &amp; COLUMN(Z1) &amp; ": " &amp; 'Success Criteria'!AD1</f>
        <v>Page # 26: Page 26</v>
      </c>
      <c r="AA1" s="200" t="str">
        <f ca="1">"Page # " &amp; COLUMN(AA1) &amp; ": " &amp; 'Success Criteria'!AE1</f>
        <v>Page # 27: Page 27</v>
      </c>
      <c r="AB1" s="200" t="str">
        <f ca="1">"Page # " &amp; COLUMN(AB1) &amp; ": " &amp; 'Success Criteria'!AF1</f>
        <v>Page # 28: Page 28</v>
      </c>
      <c r="AC1" s="200" t="str">
        <f ca="1">"Page # " &amp; COLUMN(AC1) &amp; ": " &amp; 'Success Criteria'!AG1</f>
        <v>Page # 29: Page 29</v>
      </c>
      <c r="AD1" s="200" t="str">
        <f ca="1">"Page # " &amp; COLUMN(AD1) &amp; ": " &amp; 'Success Criteria'!AH1</f>
        <v>Page # 30: Page 30</v>
      </c>
      <c r="AE1" s="200" t="str">
        <f ca="1">"Page # " &amp; COLUMN(AE1) &amp; ": " &amp; 'Success Criteria'!AI1</f>
        <v>Page # 31: Page 31</v>
      </c>
      <c r="AF1" s="200" t="str">
        <f ca="1">"Page # " &amp; COLUMN(AF1) &amp; ": " &amp; 'Success Criteria'!AJ1</f>
        <v>Page # 32: Page 32</v>
      </c>
      <c r="AG1" s="200" t="str">
        <f ca="1">"Page # " &amp; COLUMN(AG1) &amp; ": " &amp; 'Success Criteria'!AK1</f>
        <v>Page # 33: Page 33</v>
      </c>
      <c r="AH1" s="200" t="str">
        <f ca="1">"Page # " &amp; COLUMN(AH1) &amp; ": " &amp; 'Success Criteria'!AL1</f>
        <v>Page # 34: Page 34</v>
      </c>
      <c r="AI1" s="200" t="str">
        <f ca="1">"Page # " &amp; COLUMN(AI1) &amp; ": " &amp; 'Success Criteria'!AM1</f>
        <v>Page # 35: Page 35</v>
      </c>
      <c r="AJ1" s="200" t="str">
        <f ca="1">"Page # " &amp; COLUMN(AJ1) &amp; ": " &amp; 'Success Criteria'!AN1</f>
        <v>Page # 36: Page 36</v>
      </c>
      <c r="AK1" s="200" t="str">
        <f ca="1">"Page # " &amp; COLUMN(AK1) &amp; ": " &amp; 'Success Criteria'!AO1</f>
        <v>Page # 37: Page 37</v>
      </c>
      <c r="AL1" s="200" t="str">
        <f ca="1">"Page # " &amp; COLUMN(AL1) &amp; ": " &amp; 'Success Criteria'!AP1</f>
        <v>Page # 38: Page 38</v>
      </c>
      <c r="AM1" s="200" t="str">
        <f ca="1">"Page # " &amp; COLUMN(AM1) &amp; ": " &amp; 'Success Criteria'!AQ1</f>
        <v>Page # 39: Page 39</v>
      </c>
      <c r="AN1" s="200" t="str">
        <f ca="1">"Page # " &amp; COLUMN(AN1) &amp; ": " &amp; 'Success Criteria'!AR1</f>
        <v>Page # 40: Page 40</v>
      </c>
      <c r="AO1" s="200" t="str">
        <f ca="1">"Page # " &amp; COLUMN(AO1) &amp; ": " &amp; 'Success Criteria'!AS1</f>
        <v>Page # 41: Page 41</v>
      </c>
      <c r="AP1" s="200" t="str">
        <f ca="1">"Page # " &amp; COLUMN(AP1) &amp; ": " &amp; 'Success Criteria'!AT1</f>
        <v>Page # 42: Page 42</v>
      </c>
      <c r="AQ1" s="200" t="str">
        <f ca="1">"Page # " &amp; COLUMN(AQ1) &amp; ": " &amp; 'Success Criteria'!AU1</f>
        <v>Page # 43: Page 43</v>
      </c>
      <c r="AR1" s="200" t="str">
        <f ca="1">"Page # " &amp; COLUMN(AR1) &amp; ": " &amp; 'Success Criteria'!AV1</f>
        <v>Page # 44: Page 44</v>
      </c>
      <c r="AS1" s="200" t="str">
        <f ca="1">"Page # " &amp; COLUMN(AS1) &amp; ": " &amp; 'Success Criteria'!AW1</f>
        <v>Page # 45: Page 45</v>
      </c>
      <c r="AT1" s="200" t="str">
        <f ca="1">"Page # " &amp; COLUMN(AT1) &amp; ": " &amp; 'Success Criteria'!AX1</f>
        <v>Page # 46: Page 46</v>
      </c>
      <c r="AU1" s="200" t="str">
        <f ca="1">"Page # " &amp; COLUMN(AU1) &amp; ": " &amp; 'Success Criteria'!AY1</f>
        <v>Page # 47: Page 47</v>
      </c>
      <c r="AV1" s="200" t="str">
        <f ca="1">"Page # " &amp; COLUMN(AV1) &amp; ": " &amp; 'Success Criteria'!AZ1</f>
        <v>Page # 48: Page 48</v>
      </c>
      <c r="AW1" s="200" t="str">
        <f ca="1">"Page # " &amp; COLUMN(AW1) &amp; ": " &amp; 'Success Criteria'!BA1</f>
        <v>Page # 49: Page 49</v>
      </c>
      <c r="AX1" s="200" t="str">
        <f ca="1">"Page # " &amp; COLUMN(AX1) &amp; ": " &amp; 'Success Criteria'!BB1</f>
        <v>Page # 50: Page 50</v>
      </c>
      <c r="AY1" s="200" t="str">
        <f ca="1">"Page # " &amp; COLUMN(AY1) &amp; ": " &amp; 'Success Criteria'!BC1</f>
        <v>Page # 51: Page 51</v>
      </c>
      <c r="AZ1" s="200" t="str">
        <f ca="1">"Page # " &amp; COLUMN(AZ1) &amp; ": " &amp; 'Success Criteria'!BD1</f>
        <v>Page # 52: Page 52</v>
      </c>
      <c r="BA1" s="200" t="str">
        <f ca="1">"Page # " &amp; COLUMN(BA1) &amp; ": " &amp; 'Success Criteria'!BE1</f>
        <v>Page # 53: Page 53</v>
      </c>
      <c r="BB1" s="200" t="str">
        <f ca="1">"Page # " &amp; COLUMN(BB1) &amp; ": " &amp; 'Success Criteria'!BF1</f>
        <v>Page # 54: Page 54</v>
      </c>
      <c r="BC1" s="200" t="str">
        <f ca="1">"Page # " &amp; COLUMN(BC1) &amp; ": " &amp; 'Success Criteria'!BG1</f>
        <v>Page # 55: Page 55</v>
      </c>
      <c r="BD1" s="200" t="str">
        <f ca="1">"Page # " &amp; COLUMN(BD1) &amp; ": " &amp; 'Success Criteria'!BH1</f>
        <v>Page # 56: Page 56</v>
      </c>
      <c r="BE1" s="200" t="str">
        <f ca="1">"Page # " &amp; COLUMN(BE1) &amp; ": " &amp; 'Success Criteria'!BI1</f>
        <v>Page # 57: Page 57</v>
      </c>
      <c r="BF1" s="200" t="str">
        <f ca="1">"Page # " &amp; COLUMN(BF1) &amp; ": " &amp; 'Success Criteria'!BJ1</f>
        <v>Page # 58: Page 58</v>
      </c>
      <c r="BG1" s="200" t="str">
        <f ca="1">"Page # " &amp; COLUMN(BG1) &amp; ": " &amp; 'Success Criteria'!BK1</f>
        <v>Page # 59: Page 59</v>
      </c>
      <c r="BH1" s="200" t="str">
        <f ca="1">"Page # " &amp; COLUMN(BH1) &amp; ": " &amp; 'Success Criteria'!BL1</f>
        <v>Page # 60: Page 60</v>
      </c>
      <c r="BI1" s="200" t="str">
        <f ca="1">"Page # " &amp; COLUMN(BI1) &amp; ": " &amp; 'Success Criteria'!BM1</f>
        <v>Page # 61: Page 61</v>
      </c>
      <c r="BJ1" s="200" t="str">
        <f ca="1">"Page # " &amp; COLUMN(BJ1) &amp; ": " &amp; 'Success Criteria'!BN1</f>
        <v>Page # 62: Page 62</v>
      </c>
      <c r="BK1" s="200" t="str">
        <f ca="1">"Page # " &amp; COLUMN(BK1) &amp; ": " &amp; 'Success Criteria'!BO1</f>
        <v>Page # 63: Page 63</v>
      </c>
      <c r="BL1" s="200" t="str">
        <f ca="1">"Page # " &amp; COLUMN(BL1) &amp; ": " &amp; 'Success Criteria'!BP1</f>
        <v>Page # 64: Page 64</v>
      </c>
      <c r="BM1" s="200" t="str">
        <f ca="1">"Page # " &amp; COLUMN(BM1) &amp; ": " &amp; 'Success Criteria'!BQ1</f>
        <v>Page # 65: Page 65</v>
      </c>
      <c r="BN1" s="200" t="str">
        <f ca="1">"Page # " &amp; COLUMN(BN1) &amp; ": " &amp; 'Success Criteria'!BR1</f>
        <v>Page # 66: Page 66</v>
      </c>
      <c r="BO1" s="200" t="str">
        <f ca="1">"Page # " &amp; COLUMN(BO1) &amp; ": " &amp; 'Success Criteria'!BS1</f>
        <v>Page # 67: Page 67</v>
      </c>
      <c r="BP1" s="200" t="str">
        <f ca="1">"Page # " &amp; COLUMN(BP1) &amp; ": " &amp; 'Success Criteria'!BT1</f>
        <v>Page # 68: Page 68</v>
      </c>
      <c r="BQ1" s="200" t="str">
        <f ca="1">"Page # " &amp; COLUMN(BQ1) &amp; ": " &amp; 'Success Criteria'!BU1</f>
        <v>Page # 69: Page 69</v>
      </c>
      <c r="BR1" s="200" t="str">
        <f ca="1">"Page # " &amp; COLUMN(BR1) &amp; ": " &amp; 'Success Criteria'!BV1</f>
        <v>Page # 70: Page 70</v>
      </c>
      <c r="BS1" s="200" t="str">
        <f ca="1">"Page # " &amp; COLUMN(BS1) &amp; ": " &amp; 'Success Criteria'!BW1</f>
        <v>Page # 71: Page 71</v>
      </c>
      <c r="BT1" s="200" t="str">
        <f ca="1">"Page # " &amp; COLUMN(BT1) &amp; ": " &amp; 'Success Criteria'!BX1</f>
        <v>Page # 72: Page 72</v>
      </c>
      <c r="BU1" s="200" t="str">
        <f ca="1">"Page # " &amp; COLUMN(BU1) &amp; ": " &amp; 'Success Criteria'!BY1</f>
        <v>Page # 73: Page 73</v>
      </c>
      <c r="BV1" s="200" t="str">
        <f ca="1">"Page # " &amp; COLUMN(BV1) &amp; ": " &amp; 'Success Criteria'!BZ1</f>
        <v>Page # 74: Page 74</v>
      </c>
      <c r="BW1" s="200" t="str">
        <f ca="1">"Page # " &amp; COLUMN(BW1) &amp; ": " &amp; 'Success Criteria'!CA1</f>
        <v>Page # 75: Page 75</v>
      </c>
      <c r="BX1" s="200" t="str">
        <f ca="1">"Page # " &amp; COLUMN(BX1) &amp; ": " &amp; 'Success Criteria'!CB1</f>
        <v>Page # 76: Page 76</v>
      </c>
      <c r="BY1" s="200" t="str">
        <f ca="1">"Page # " &amp; COLUMN(BY1) &amp; ": " &amp; 'Success Criteria'!CC1</f>
        <v>Page # 77: Page 77</v>
      </c>
      <c r="BZ1" s="200" t="str">
        <f ca="1">"Page # " &amp; COLUMN(BZ1) &amp; ": " &amp; 'Success Criteria'!CD1</f>
        <v>Page # 78: Page 78</v>
      </c>
      <c r="CA1" s="200" t="str">
        <f ca="1">"Page # " &amp; COLUMN(CA1) &amp; ": " &amp; 'Success Criteria'!CE1</f>
        <v>Page # 79: Page 79</v>
      </c>
      <c r="CB1" s="200" t="str">
        <f ca="1">"Page # " &amp; COLUMN(CB1) &amp; ": " &amp; 'Success Criteria'!CF1</f>
        <v>Page # 80: Page 80</v>
      </c>
      <c r="CC1" s="200" t="str">
        <f ca="1">"Page # " &amp; COLUMN(CC1) &amp; ": " &amp; 'Success Criteria'!CG1</f>
        <v>Page # 81: Page 81</v>
      </c>
      <c r="CD1" s="200" t="str">
        <f ca="1">"Page # " &amp; COLUMN(CD1) &amp; ": " &amp; 'Success Criteria'!CH1</f>
        <v>Page # 82: Page 82</v>
      </c>
      <c r="CE1" s="200" t="str">
        <f ca="1">"Page # " &amp; COLUMN(CE1) &amp; ": " &amp; 'Success Criteria'!CI1</f>
        <v>Page # 83: Page 83</v>
      </c>
      <c r="CF1" s="200" t="str">
        <f ca="1">"Page # " &amp; COLUMN(CF1) &amp; ": " &amp; 'Success Criteria'!CJ1</f>
        <v>Page # 84: Page 84</v>
      </c>
      <c r="CG1" s="200" t="str">
        <f ca="1">"Page # " &amp; COLUMN(CG1) &amp; ": " &amp; 'Success Criteria'!CK1</f>
        <v>Page # 85: Page 85</v>
      </c>
      <c r="CH1" s="200" t="str">
        <f ca="1">"Page # " &amp; COLUMN(CH1) &amp; ": " &amp; 'Success Criteria'!CL1</f>
        <v>Page # 86: Page 86</v>
      </c>
      <c r="CI1" s="200" t="str">
        <f ca="1">"Page # " &amp; COLUMN(CI1) &amp; ": " &amp; 'Success Criteria'!CM1</f>
        <v>Page # 87: Page 87</v>
      </c>
      <c r="CJ1" s="200" t="str">
        <f ca="1">"Page # " &amp; COLUMN(CJ1) &amp; ": " &amp; 'Success Criteria'!CN1</f>
        <v>Page # 88: Page 88</v>
      </c>
      <c r="CK1" s="200" t="str">
        <f ca="1">"Page # " &amp; COLUMN(CK1) &amp; ": " &amp; 'Success Criteria'!CO1</f>
        <v>Page # 89: Page 89</v>
      </c>
      <c r="CL1" s="200" t="str">
        <f ca="1">"Page # " &amp; COLUMN(CL1) &amp; ": " &amp; 'Success Criteria'!CP1</f>
        <v>Page # 90: Page 90</v>
      </c>
      <c r="CM1" s="200" t="str">
        <f ca="1">"Page # " &amp; COLUMN(CM1) &amp; ": " &amp; 'Success Criteria'!CQ1</f>
        <v>Page # 91: Page 91</v>
      </c>
      <c r="CN1" s="200" t="str">
        <f ca="1">"Page # " &amp; COLUMN(CN1) &amp; ": " &amp; 'Success Criteria'!CR1</f>
        <v>Page # 92: Page 92</v>
      </c>
      <c r="CO1" s="200" t="str">
        <f ca="1">"Page # " &amp; COLUMN(CO1) &amp; ": " &amp; 'Success Criteria'!CS1</f>
        <v>Page # 93: Page 93</v>
      </c>
      <c r="CP1" s="200" t="str">
        <f ca="1">"Page # " &amp; COLUMN(CP1) &amp; ": " &amp; 'Success Criteria'!CT1</f>
        <v>Page # 94: Page 94</v>
      </c>
      <c r="CQ1" s="200" t="str">
        <f ca="1">"Page # " &amp; COLUMN(CQ1) &amp; ": " &amp; 'Success Criteria'!CU1</f>
        <v>Page # 95: Page 95</v>
      </c>
      <c r="CR1" s="200" t="str">
        <f ca="1">"Page # " &amp; COLUMN(CR1) &amp; ": " &amp; 'Success Criteria'!CV1</f>
        <v>Page # 96: Page 96</v>
      </c>
      <c r="CS1" s="200" t="str">
        <f ca="1">"Page # " &amp; COLUMN(CS1) &amp; ": " &amp; 'Success Criteria'!CW1</f>
        <v>Page # 97: Page 97</v>
      </c>
      <c r="CT1" s="200" t="str">
        <f ca="1">"Page # " &amp; COLUMN(CT1) &amp; ": " &amp; 'Success Criteria'!CX1</f>
        <v>Page # 98: Page 98</v>
      </c>
      <c r="CU1" s="200" t="str">
        <f ca="1">"Page # " &amp; COLUMN(CU1) &amp; ": " &amp; 'Success Criteria'!CY1</f>
        <v>Page # 99: Page 99</v>
      </c>
      <c r="CV1" s="200" t="str">
        <f ca="1">"Page # " &amp; COLUMN(CV1) &amp; ": " &amp; 'Success Criteria'!CZ1</f>
        <v>Page # 100: Page 100</v>
      </c>
      <c r="CW1" s="200" t="str">
        <f ca="1">"Page # " &amp; COLUMN(CW1) &amp; ": " &amp; 'Success Criteria'!DA1</f>
        <v>Page # 101: Page 101</v>
      </c>
      <c r="CX1" s="200" t="str">
        <f ca="1">"Page # " &amp; COLUMN(CX1) &amp; ": " &amp; 'Success Criteria'!DB1</f>
        <v>Page # 102: Page 102</v>
      </c>
      <c r="CY1" s="200" t="str">
        <f ca="1">"Page # " &amp; COLUMN(CY1) &amp; ": " &amp; 'Success Criteria'!DC1</f>
        <v>Page # 103: Page 103</v>
      </c>
      <c r="CZ1" s="200" t="str">
        <f ca="1">"Page # " &amp; COLUMN(CZ1) &amp; ": " &amp; 'Success Criteria'!DD1</f>
        <v>Page # 104: Page 104</v>
      </c>
      <c r="DA1" s="200" t="str">
        <f ca="1">"Page # " &amp; COLUMN(DA1) &amp; ": " &amp; 'Success Criteria'!DE1</f>
        <v>Page # 105: Page 105</v>
      </c>
      <c r="DB1" s="200" t="str">
        <f ca="1">"Page # " &amp; COLUMN(DB1) &amp; ": " &amp; 'Success Criteria'!DF1</f>
        <v>Page # 106: Page 106</v>
      </c>
      <c r="DC1" s="200" t="str">
        <f ca="1">"Page # " &amp; COLUMN(DC1) &amp; ": " &amp; 'Success Criteria'!DG1</f>
        <v>Page # 107: Page 107</v>
      </c>
      <c r="DD1" s="200" t="str">
        <f ca="1">"Page # " &amp; COLUMN(DD1) &amp; ": " &amp; 'Success Criteria'!DH1</f>
        <v>Page # 108: Page 108</v>
      </c>
      <c r="DE1" s="200" t="str">
        <f ca="1">"Page # " &amp; COLUMN(DE1) &amp; ": " &amp; 'Success Criteria'!DI1</f>
        <v>Page # 109: Page 109</v>
      </c>
      <c r="DF1" s="200" t="str">
        <f ca="1">"Page # " &amp; COLUMN(DF1) &amp; ": " &amp; 'Success Criteria'!DJ1</f>
        <v>Page # 110: Page 110</v>
      </c>
      <c r="DG1" s="200" t="str">
        <f ca="1">"Page # " &amp; COLUMN(DG1) &amp; ": " &amp; 'Success Criteria'!DK1</f>
        <v>Page # 111: Page 111</v>
      </c>
      <c r="DH1" s="200" t="str">
        <f ca="1">"Page # " &amp; COLUMN(DH1) &amp; ": " &amp; 'Success Criteria'!DL1</f>
        <v>Page # 112: Page 112</v>
      </c>
      <c r="DI1" s="200" t="str">
        <f ca="1">"Page # " &amp; COLUMN(DI1) &amp; ": " &amp; 'Success Criteria'!DM1</f>
        <v>Page # 113: Page 113</v>
      </c>
      <c r="DJ1" s="200" t="str">
        <f ca="1">"Page # " &amp; COLUMN(DJ1) &amp; ": " &amp; 'Success Criteria'!DN1</f>
        <v>Page # 114: Page 114</v>
      </c>
      <c r="DK1" s="200" t="str">
        <f ca="1">"Page # " &amp; COLUMN(DK1) &amp; ": " &amp; 'Success Criteria'!DO1</f>
        <v>Page # 115: Page 115</v>
      </c>
      <c r="DL1" s="200" t="str">
        <f ca="1">"Page # " &amp; COLUMN(DL1) &amp; ": " &amp; 'Success Criteria'!DP1</f>
        <v>Page # 116: Page 116</v>
      </c>
      <c r="DM1" s="200" t="str">
        <f ca="1">"Page # " &amp; COLUMN(DM1) &amp; ": " &amp; 'Success Criteria'!DQ1</f>
        <v>Page # 117: Page 117</v>
      </c>
      <c r="DN1" s="200" t="str">
        <f ca="1">"Page # " &amp; COLUMN(DN1) &amp; ": " &amp; 'Success Criteria'!DR1</f>
        <v>Page # 118: Page 118</v>
      </c>
      <c r="DO1" s="200" t="str">
        <f ca="1">"Page # " &amp; COLUMN(DO1) &amp; ": " &amp; 'Success Criteria'!DS1</f>
        <v>Page # 119: Page 119</v>
      </c>
      <c r="DP1" s="200" t="str">
        <f ca="1">"Page # " &amp; COLUMN(DP1) &amp; ": " &amp; 'Success Criteria'!DT1</f>
        <v>Page # 120: Page 120</v>
      </c>
      <c r="DQ1" s="200" t="str">
        <f ca="1">"Page # " &amp; COLUMN(DQ1) &amp; ": " &amp; 'Success Criteria'!DU1</f>
        <v>Page # 121: Page 121</v>
      </c>
      <c r="DR1" s="200" t="str">
        <f ca="1">"Page # " &amp; COLUMN(DR1) &amp; ": " &amp; 'Success Criteria'!DV1</f>
        <v>Page # 122: Page 122</v>
      </c>
      <c r="DS1" s="200" t="str">
        <f ca="1">"Page # " &amp; COLUMN(DS1) &amp; ": " &amp; 'Success Criteria'!DW1</f>
        <v>Page # 123: Page 123</v>
      </c>
      <c r="DT1" s="200" t="str">
        <f ca="1">"Page # " &amp; COLUMN(DT1) &amp; ": " &amp; 'Success Criteria'!DX1</f>
        <v>Page # 124: Page 124</v>
      </c>
      <c r="DU1" s="200" t="str">
        <f ca="1">"Page # " &amp; COLUMN(DU1) &amp; ": " &amp; 'Success Criteria'!DY1</f>
        <v>Page # 125: Page 125</v>
      </c>
      <c r="DV1" s="200" t="str">
        <f ca="1">"Page # " &amp; COLUMN(DV1) &amp; ": " &amp; 'Success Criteria'!DZ1</f>
        <v>Page # 126: Page 126</v>
      </c>
      <c r="DW1" s="200" t="str">
        <f ca="1">"Page # " &amp; COLUMN(DW1) &amp; ": " &amp; 'Success Criteria'!EA1</f>
        <v>Page # 127: Page 127</v>
      </c>
      <c r="DX1" s="200" t="str">
        <f ca="1">"Page # " &amp; COLUMN(DX1) &amp; ": " &amp; 'Success Criteria'!EB1</f>
        <v>Page # 128: Page 128</v>
      </c>
      <c r="DY1" s="200" t="str">
        <f ca="1">"Page # " &amp; COLUMN(DY1) &amp; ": " &amp; 'Success Criteria'!EC1</f>
        <v>Page # 129: Page 129</v>
      </c>
      <c r="DZ1" s="200" t="str">
        <f ca="1">"Page # " &amp; COLUMN(DZ1) &amp; ": " &amp; 'Success Criteria'!ED1</f>
        <v>Page # 130: Page 130</v>
      </c>
      <c r="EA1" s="200" t="str">
        <f ca="1">"Page # " &amp; COLUMN(EA1) &amp; ": " &amp; 'Success Criteria'!EE1</f>
        <v>Page # 131: Page 131</v>
      </c>
      <c r="EB1" s="200" t="str">
        <f ca="1">"Page # " &amp; COLUMN(EB1) &amp; ": " &amp; 'Success Criteria'!EF1</f>
        <v>Page # 132: Page 132</v>
      </c>
      <c r="EC1" s="200" t="str">
        <f ca="1">"Page # " &amp; COLUMN(EC1) &amp; ": " &amp; 'Success Criteria'!EG1</f>
        <v>Page # 133: Page 133</v>
      </c>
      <c r="ED1" s="200" t="str">
        <f ca="1">"Page # " &amp; COLUMN(ED1) &amp; ": " &amp; 'Success Criteria'!EH1</f>
        <v>Page # 134: Page 134</v>
      </c>
      <c r="EE1" s="200" t="str">
        <f ca="1">"Page # " &amp; COLUMN(EE1) &amp; ": " &amp; 'Success Criteria'!EI1</f>
        <v>Page # 135: Page 135</v>
      </c>
      <c r="EF1" s="200" t="str">
        <f ca="1">"Page # " &amp; COLUMN(EF1) &amp; ": " &amp; 'Success Criteria'!EJ1</f>
        <v>Page # 136: Page 136</v>
      </c>
      <c r="EG1" s="200" t="str">
        <f ca="1">"Page # " &amp; COLUMN(EG1) &amp; ": " &amp; 'Success Criteria'!EK1</f>
        <v>Page # 137: Page 137</v>
      </c>
      <c r="EH1" s="200" t="str">
        <f ca="1">"Page # " &amp; COLUMN(EH1) &amp; ": " &amp; 'Success Criteria'!EL1</f>
        <v>Page # 138: Page 138</v>
      </c>
      <c r="EI1" s="200" t="str">
        <f ca="1">"Page # " &amp; COLUMN(EI1) &amp; ": " &amp; 'Success Criteria'!EM1</f>
        <v>Page # 139: Page 139</v>
      </c>
      <c r="EJ1" s="200" t="str">
        <f ca="1">"Page # " &amp; COLUMN(EJ1) &amp; ": " &amp; 'Success Criteria'!EN1</f>
        <v>Page # 140: Page 140</v>
      </c>
      <c r="EK1" s="200" t="str">
        <f ca="1">"Page # " &amp; COLUMN(EK1) &amp; ": " &amp; 'Success Criteria'!EO1</f>
        <v>Page # 141: Page 141</v>
      </c>
      <c r="EL1" s="200" t="str">
        <f ca="1">"Page # " &amp; COLUMN(EL1) &amp; ": " &amp; 'Success Criteria'!EP1</f>
        <v>Page # 142: Page 142</v>
      </c>
      <c r="EM1" s="200" t="str">
        <f ca="1">"Page # " &amp; COLUMN(EM1) &amp; ": " &amp; 'Success Criteria'!EQ1</f>
        <v>Page # 143: Page 143</v>
      </c>
      <c r="EN1" s="200" t="str">
        <f ca="1">"Page # " &amp; COLUMN(EN1) &amp; ": " &amp; 'Success Criteria'!ER1</f>
        <v>Page # 144: Page 144</v>
      </c>
      <c r="EO1" s="200" t="str">
        <f ca="1">"Page # " &amp; COLUMN(EO1) &amp; ": " &amp; 'Success Criteria'!ES1</f>
        <v>Page # 145: Page 145</v>
      </c>
      <c r="EP1" s="200" t="str">
        <f ca="1">"Page # " &amp; COLUMN(EP1) &amp; ": " &amp; 'Success Criteria'!ET1</f>
        <v>Page # 146: Page 146</v>
      </c>
      <c r="EQ1" s="200" t="str">
        <f ca="1">"Page # " &amp; COLUMN(EQ1) &amp; ": " &amp; 'Success Criteria'!EU1</f>
        <v>Page # 147: Page 147</v>
      </c>
      <c r="ER1" s="200" t="str">
        <f ca="1">"Page # " &amp; COLUMN(ER1) &amp; ": " &amp; 'Success Criteria'!EV1</f>
        <v>Page # 148: Page 148</v>
      </c>
      <c r="ES1" s="200" t="str">
        <f ca="1">"Page # " &amp; COLUMN(ES1) &amp; ": " &amp; 'Success Criteria'!EW1</f>
        <v>Page # 149: Page 149</v>
      </c>
      <c r="ET1" s="200" t="str">
        <f ca="1">"Page # " &amp; COLUMN(ET1) &amp; ": " &amp; 'Success Criteria'!EX1</f>
        <v>Page # 150: Page 150</v>
      </c>
      <c r="EU1" s="202" t="s">
        <v>973</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J197"/>
  <sheetViews>
    <sheetView tabSelected="1" zoomScaleNormal="100" workbookViewId="0">
      <selection sqref="A1:P1"/>
    </sheetView>
  </sheetViews>
  <sheetFormatPr defaultColWidth="8.796875" defaultRowHeight="12.75" x14ac:dyDescent="0.35"/>
  <cols>
    <col min="1" max="1" width="3.796875" customWidth="1"/>
    <col min="2" max="2" width="32.265625" customWidth="1"/>
    <col min="3" max="3" width="21.46484375" customWidth="1"/>
    <col min="4" max="4" width="19.46484375" customWidth="1"/>
    <col min="5" max="7" width="6" customWidth="1"/>
    <col min="8" max="8" width="14" customWidth="1"/>
    <col min="9" max="11" width="6" customWidth="1"/>
    <col min="12" max="12" width="10" bestFit="1" customWidth="1"/>
    <col min="13" max="15" width="6.19921875" customWidth="1"/>
    <col min="16" max="16" width="10" bestFit="1" customWidth="1"/>
    <col min="17" max="19" width="6" style="74" customWidth="1"/>
    <col min="20" max="20" width="10" style="74" customWidth="1"/>
    <col min="21" max="21" width="7.19921875" style="74" bestFit="1" customWidth="1"/>
    <col min="22" max="22" width="11.265625" style="23" hidden="1" customWidth="1"/>
    <col min="23" max="24" width="11.265625" hidden="1" customWidth="1"/>
    <col min="25" max="25" width="11.46484375" hidden="1" customWidth="1"/>
    <col min="26" max="26" width="11.265625" hidden="1" customWidth="1"/>
    <col min="27" max="27" width="11.46484375" style="266" hidden="1" customWidth="1"/>
    <col min="28" max="28" width="9.19921875" style="74" customWidth="1"/>
    <col min="29" max="36" width="9.19921875" style="74"/>
  </cols>
  <sheetData>
    <row r="1" spans="1:36" ht="57" customHeight="1" thickBot="1" x14ac:dyDescent="0.4">
      <c r="A1" s="288" t="s">
        <v>1236</v>
      </c>
      <c r="B1" s="288"/>
      <c r="C1" s="288"/>
      <c r="D1" s="288"/>
      <c r="E1" s="288"/>
      <c r="F1" s="288"/>
      <c r="G1" s="288"/>
      <c r="H1" s="288"/>
      <c r="I1" s="288"/>
      <c r="J1" s="288"/>
      <c r="K1" s="288"/>
      <c r="L1" s="288"/>
      <c r="M1" s="288"/>
      <c r="N1" s="288"/>
      <c r="O1" s="288"/>
      <c r="P1" s="288"/>
      <c r="U1" s="186" t="s">
        <v>973</v>
      </c>
      <c r="V1" s="251" t="s">
        <v>1001</v>
      </c>
      <c r="W1" s="251" t="s">
        <v>1130</v>
      </c>
      <c r="X1" s="211"/>
      <c r="Y1" s="244" t="s">
        <v>1210</v>
      </c>
      <c r="Z1" s="196"/>
      <c r="AA1" s="261"/>
      <c r="AB1" s="264"/>
      <c r="AC1" s="264"/>
      <c r="AD1" s="264"/>
    </row>
    <row r="2" spans="1:36" ht="15.75" customHeight="1" x14ac:dyDescent="0.35">
      <c r="A2" s="203" t="s">
        <v>127</v>
      </c>
      <c r="B2" s="204"/>
      <c r="C2" s="294" t="s">
        <v>1223</v>
      </c>
      <c r="D2" s="294"/>
      <c r="E2" s="294"/>
      <c r="F2" s="294"/>
      <c r="G2" s="294"/>
      <c r="H2" s="294"/>
      <c r="I2" s="306" t="s">
        <v>160</v>
      </c>
      <c r="J2" s="306"/>
      <c r="K2" s="306"/>
      <c r="L2" s="306"/>
      <c r="M2" s="205"/>
      <c r="N2" s="205"/>
      <c r="O2" s="205"/>
      <c r="P2" s="205"/>
      <c r="Q2" s="305" t="s">
        <v>380</v>
      </c>
      <c r="R2" s="305"/>
      <c r="S2" s="197"/>
      <c r="T2" s="197"/>
      <c r="V2" s="284" t="s">
        <v>1000</v>
      </c>
      <c r="W2" s="285"/>
      <c r="X2" s="285"/>
      <c r="Y2" s="285"/>
      <c r="Z2" s="285"/>
      <c r="AA2" s="286"/>
      <c r="AB2" s="257"/>
      <c r="AC2" s="257"/>
      <c r="AD2" s="257"/>
    </row>
    <row r="3" spans="1:36" ht="15.75" customHeight="1" x14ac:dyDescent="0.35">
      <c r="A3" s="206" t="s">
        <v>743</v>
      </c>
      <c r="B3" s="207"/>
      <c r="C3" s="294" t="s">
        <v>1224</v>
      </c>
      <c r="D3" s="294"/>
      <c r="E3" s="294"/>
      <c r="F3" s="294"/>
      <c r="G3" s="294"/>
      <c r="H3" s="294"/>
      <c r="I3" s="291" t="s">
        <v>157</v>
      </c>
      <c r="J3" s="291"/>
      <c r="K3" s="291"/>
      <c r="L3" s="291"/>
      <c r="M3" s="287" t="s">
        <v>1281</v>
      </c>
      <c r="N3" s="287"/>
      <c r="O3" s="287"/>
      <c r="P3" s="287"/>
      <c r="Q3" s="283" t="s">
        <v>1068</v>
      </c>
      <c r="R3" s="283"/>
      <c r="S3" s="243">
        <v>2.2000000000000002</v>
      </c>
      <c r="T3" s="197"/>
      <c r="V3" s="284"/>
      <c r="W3" s="285"/>
      <c r="X3" s="285"/>
      <c r="Y3" s="285"/>
      <c r="Z3" s="285"/>
      <c r="AA3" s="286"/>
      <c r="AB3" s="257"/>
      <c r="AC3" s="257"/>
      <c r="AD3" s="257"/>
    </row>
    <row r="4" spans="1:36" ht="13.9" x14ac:dyDescent="0.35">
      <c r="A4" s="208" t="s">
        <v>1012</v>
      </c>
      <c r="B4" s="209"/>
      <c r="C4" s="304" t="s">
        <v>1222</v>
      </c>
      <c r="D4" s="304"/>
      <c r="E4" s="294"/>
      <c r="F4" s="294"/>
      <c r="G4" s="294"/>
      <c r="H4" s="294"/>
      <c r="I4" s="291" t="s">
        <v>158</v>
      </c>
      <c r="J4" s="291"/>
      <c r="K4" s="291"/>
      <c r="L4" s="291"/>
      <c r="M4" s="287" t="s">
        <v>1282</v>
      </c>
      <c r="N4" s="287"/>
      <c r="O4" s="287"/>
      <c r="P4" s="287"/>
      <c r="Q4" s="283" t="s">
        <v>121</v>
      </c>
      <c r="R4" s="283"/>
      <c r="S4" s="242" t="s">
        <v>381</v>
      </c>
      <c r="T4" s="197"/>
      <c r="V4" s="284"/>
      <c r="W4" s="285"/>
      <c r="X4" s="285"/>
      <c r="Y4" s="285"/>
      <c r="Z4" s="285"/>
      <c r="AA4" s="286"/>
      <c r="AB4" s="257"/>
      <c r="AC4" s="257"/>
      <c r="AD4" s="257"/>
    </row>
    <row r="5" spans="1:36" ht="13.9" x14ac:dyDescent="0.35">
      <c r="A5" s="208" t="s">
        <v>128</v>
      </c>
      <c r="B5" s="210"/>
      <c r="C5" s="294" t="s">
        <v>1225</v>
      </c>
      <c r="D5" s="294"/>
      <c r="E5" s="294"/>
      <c r="F5" s="294"/>
      <c r="G5" s="294"/>
      <c r="H5" s="294"/>
      <c r="I5" s="291" t="s">
        <v>159</v>
      </c>
      <c r="J5" s="291"/>
      <c r="K5" s="291"/>
      <c r="L5" s="291"/>
      <c r="M5" s="287" t="s">
        <v>1283</v>
      </c>
      <c r="N5" s="287"/>
      <c r="O5" s="287"/>
      <c r="P5" s="287"/>
      <c r="Q5" s="283" t="s">
        <v>122</v>
      </c>
      <c r="R5" s="283"/>
      <c r="S5" s="242" t="s">
        <v>381</v>
      </c>
      <c r="T5" s="197"/>
      <c r="V5" s="284"/>
      <c r="W5" s="285"/>
      <c r="X5" s="285"/>
      <c r="Y5" s="285"/>
      <c r="Z5" s="285"/>
      <c r="AA5" s="286"/>
      <c r="AB5" s="257"/>
      <c r="AC5" s="257"/>
      <c r="AD5" s="257"/>
    </row>
    <row r="6" spans="1:36" ht="13.9" x14ac:dyDescent="0.35">
      <c r="A6" s="208" t="s">
        <v>133</v>
      </c>
      <c r="B6" s="210"/>
      <c r="C6" s="294" t="s">
        <v>1226</v>
      </c>
      <c r="D6" s="294"/>
      <c r="E6" s="294"/>
      <c r="F6" s="294"/>
      <c r="G6" s="294"/>
      <c r="H6" s="294"/>
      <c r="I6" s="291" t="s">
        <v>161</v>
      </c>
      <c r="J6" s="291"/>
      <c r="K6" s="291"/>
      <c r="L6" s="291"/>
      <c r="M6" s="287" t="s">
        <v>1284</v>
      </c>
      <c r="N6" s="287"/>
      <c r="O6" s="287"/>
      <c r="P6" s="287"/>
      <c r="Q6" s="283" t="s">
        <v>359</v>
      </c>
      <c r="R6" s="283"/>
      <c r="S6" s="242" t="s">
        <v>382</v>
      </c>
      <c r="T6" s="197"/>
      <c r="V6" s="284"/>
      <c r="W6" s="285"/>
      <c r="X6" s="285"/>
      <c r="Y6" s="285"/>
      <c r="Z6" s="285"/>
      <c r="AA6" s="286"/>
      <c r="AB6" s="257"/>
      <c r="AC6" s="257"/>
      <c r="AD6" s="257"/>
    </row>
    <row r="7" spans="1:36" ht="13.9" x14ac:dyDescent="0.35">
      <c r="A7" s="208" t="s">
        <v>1004</v>
      </c>
      <c r="B7" s="209"/>
      <c r="C7" s="294" t="s">
        <v>1280</v>
      </c>
      <c r="D7" s="294"/>
      <c r="E7" s="294"/>
      <c r="F7" s="294"/>
      <c r="G7" s="294"/>
      <c r="H7" s="294"/>
      <c r="I7" s="291" t="s">
        <v>162</v>
      </c>
      <c r="J7" s="291"/>
      <c r="K7" s="291"/>
      <c r="L7" s="291"/>
      <c r="M7" s="287" t="s">
        <v>1285</v>
      </c>
      <c r="N7" s="287"/>
      <c r="O7" s="287"/>
      <c r="P7" s="287"/>
      <c r="T7" s="197"/>
      <c r="V7" s="284"/>
      <c r="W7" s="285"/>
      <c r="X7" s="285"/>
      <c r="Y7" s="285"/>
      <c r="Z7" s="285"/>
      <c r="AA7" s="286"/>
      <c r="AB7" s="257"/>
      <c r="AC7" s="257"/>
      <c r="AD7" s="257"/>
    </row>
    <row r="8" spans="1:36" ht="13.9" x14ac:dyDescent="0.35">
      <c r="A8" s="208" t="s">
        <v>1005</v>
      </c>
      <c r="B8" s="209"/>
      <c r="C8" s="293">
        <v>45341</v>
      </c>
      <c r="D8" s="293"/>
      <c r="E8" s="293"/>
      <c r="F8" s="293"/>
      <c r="G8" s="293"/>
      <c r="H8" s="293"/>
      <c r="I8" s="291" t="s">
        <v>235</v>
      </c>
      <c r="J8" s="291"/>
      <c r="K8" s="291"/>
      <c r="L8" s="291"/>
      <c r="M8" s="287" t="s">
        <v>1286</v>
      </c>
      <c r="N8" s="287"/>
      <c r="O8" s="287"/>
      <c r="P8" s="287"/>
      <c r="Q8" s="282"/>
      <c r="R8" s="282"/>
      <c r="S8" s="239"/>
      <c r="T8" s="197"/>
      <c r="V8" s="284"/>
      <c r="W8" s="285"/>
      <c r="X8" s="285"/>
      <c r="Y8" s="285"/>
      <c r="Z8" s="285"/>
      <c r="AA8" s="286"/>
      <c r="AB8" s="257"/>
      <c r="AC8" s="257"/>
      <c r="AD8" s="257"/>
    </row>
    <row r="9" spans="1:36" ht="13.9" x14ac:dyDescent="0.35">
      <c r="A9" s="208" t="s">
        <v>1006</v>
      </c>
      <c r="B9" s="209"/>
      <c r="C9" s="294" t="s">
        <v>1280</v>
      </c>
      <c r="D9" s="294"/>
      <c r="E9" s="294"/>
      <c r="F9" s="294"/>
      <c r="G9" s="294"/>
      <c r="H9" s="294"/>
      <c r="I9" s="291" t="s">
        <v>236</v>
      </c>
      <c r="J9" s="291"/>
      <c r="K9" s="291"/>
      <c r="L9" s="291"/>
      <c r="M9" s="287" t="s">
        <v>1287</v>
      </c>
      <c r="N9" s="287"/>
      <c r="O9" s="287"/>
      <c r="P9" s="287"/>
      <c r="Q9" s="282"/>
      <c r="R9" s="282"/>
      <c r="S9" s="239"/>
      <c r="T9" s="197"/>
      <c r="V9" s="284"/>
      <c r="W9" s="285"/>
      <c r="X9" s="285"/>
      <c r="Y9" s="285"/>
      <c r="Z9" s="285"/>
      <c r="AA9" s="286"/>
      <c r="AB9" s="257"/>
      <c r="AC9" s="257"/>
      <c r="AD9" s="257"/>
    </row>
    <row r="10" spans="1:36" ht="13.9" x14ac:dyDescent="0.35">
      <c r="A10" s="208" t="s">
        <v>1007</v>
      </c>
      <c r="B10" s="209"/>
      <c r="C10" s="293">
        <v>45341</v>
      </c>
      <c r="D10" s="293"/>
      <c r="E10" s="293"/>
      <c r="F10" s="293"/>
      <c r="G10" s="293"/>
      <c r="H10" s="293"/>
      <c r="I10" s="291" t="s">
        <v>387</v>
      </c>
      <c r="J10" s="291"/>
      <c r="K10" s="291"/>
      <c r="L10" s="291"/>
      <c r="M10" s="287"/>
      <c r="N10" s="287"/>
      <c r="O10" s="287"/>
      <c r="P10" s="287"/>
      <c r="Q10" s="282"/>
      <c r="R10" s="282"/>
      <c r="S10" s="239"/>
      <c r="T10" s="197"/>
      <c r="V10" s="284"/>
      <c r="W10" s="285"/>
      <c r="X10" s="285"/>
      <c r="Y10" s="285"/>
      <c r="Z10" s="285"/>
      <c r="AA10" s="286"/>
      <c r="AB10" s="257"/>
      <c r="AC10" s="257"/>
      <c r="AD10" s="257"/>
    </row>
    <row r="11" spans="1:36" ht="168.75" customHeight="1" x14ac:dyDescent="0.35">
      <c r="A11" s="208" t="s">
        <v>1013</v>
      </c>
      <c r="B11" s="209"/>
      <c r="C11" s="292"/>
      <c r="D11" s="293"/>
      <c r="E11" s="293"/>
      <c r="F11" s="293"/>
      <c r="G11" s="293"/>
      <c r="H11" s="293"/>
      <c r="I11" s="291" t="s">
        <v>739</v>
      </c>
      <c r="J11" s="291"/>
      <c r="K11" s="291"/>
      <c r="L11" s="291"/>
      <c r="M11" s="287"/>
      <c r="N11" s="287"/>
      <c r="O11" s="287"/>
      <c r="P11" s="287"/>
      <c r="Q11" s="197"/>
      <c r="R11" s="197"/>
      <c r="S11" s="197"/>
      <c r="T11" s="197"/>
      <c r="V11" s="284"/>
      <c r="W11" s="285"/>
      <c r="X11" s="285"/>
      <c r="Y11" s="285"/>
      <c r="Z11" s="285"/>
      <c r="AA11" s="286"/>
      <c r="AB11" s="257"/>
      <c r="AC11" s="257"/>
      <c r="AD11" s="257"/>
    </row>
    <row r="12" spans="1:36" ht="6.75" customHeight="1" x14ac:dyDescent="0.35">
      <c r="A12" s="103"/>
      <c r="B12" s="103"/>
      <c r="C12" s="103"/>
      <c r="D12" s="103"/>
      <c r="E12" s="103"/>
      <c r="F12" s="103"/>
      <c r="G12" s="103"/>
      <c r="H12" s="103"/>
      <c r="I12" s="103"/>
      <c r="J12" s="103"/>
      <c r="K12" s="103"/>
      <c r="L12" s="103"/>
      <c r="M12" s="103"/>
      <c r="N12" s="103"/>
      <c r="O12" s="103"/>
      <c r="P12" s="103"/>
      <c r="V12" s="270"/>
      <c r="W12" s="269">
        <v>32</v>
      </c>
      <c r="X12" s="269"/>
      <c r="Y12" s="269">
        <v>24</v>
      </c>
      <c r="Z12" s="269"/>
      <c r="AA12" s="271">
        <v>0</v>
      </c>
    </row>
    <row r="13" spans="1:36" ht="27" customHeight="1" x14ac:dyDescent="0.35">
      <c r="A13" s="301"/>
      <c r="B13" s="302"/>
      <c r="C13" s="302"/>
      <c r="D13" s="303"/>
      <c r="E13" s="298" t="s">
        <v>121</v>
      </c>
      <c r="F13" s="298"/>
      <c r="G13" s="298"/>
      <c r="H13" s="298"/>
      <c r="I13" s="298" t="s">
        <v>122</v>
      </c>
      <c r="J13" s="298"/>
      <c r="K13" s="298"/>
      <c r="L13" s="298"/>
      <c r="M13" s="298" t="s">
        <v>359</v>
      </c>
      <c r="N13" s="298"/>
      <c r="O13" s="298"/>
      <c r="P13" s="298"/>
      <c r="Q13" s="298" t="s">
        <v>124</v>
      </c>
      <c r="R13" s="298"/>
      <c r="S13" s="298"/>
      <c r="T13" s="298"/>
      <c r="V13" s="290" t="s">
        <v>129</v>
      </c>
      <c r="W13" s="281" t="s">
        <v>131</v>
      </c>
      <c r="X13" s="281" t="s">
        <v>130</v>
      </c>
      <c r="Y13" s="281" t="s">
        <v>132</v>
      </c>
      <c r="Z13" s="281" t="s">
        <v>360</v>
      </c>
      <c r="AA13" s="289" t="s">
        <v>361</v>
      </c>
      <c r="AB13" s="265"/>
    </row>
    <row r="14" spans="1:36" s="1" customFormat="1" ht="13.15" x14ac:dyDescent="0.4">
      <c r="A14" s="10" t="s">
        <v>116</v>
      </c>
      <c r="B14" s="10" t="s">
        <v>117</v>
      </c>
      <c r="C14" s="10" t="s">
        <v>118</v>
      </c>
      <c r="D14" s="10" t="s">
        <v>384</v>
      </c>
      <c r="E14" s="16" t="s">
        <v>66</v>
      </c>
      <c r="F14" s="16" t="s">
        <v>65</v>
      </c>
      <c r="G14" s="16" t="s">
        <v>115</v>
      </c>
      <c r="H14" s="16" t="s">
        <v>134</v>
      </c>
      <c r="I14" s="16" t="s">
        <v>66</v>
      </c>
      <c r="J14" s="16" t="s">
        <v>65</v>
      </c>
      <c r="K14" s="16" t="s">
        <v>123</v>
      </c>
      <c r="L14" s="16" t="s">
        <v>134</v>
      </c>
      <c r="M14" s="16" t="s">
        <v>66</v>
      </c>
      <c r="N14" s="16" t="s">
        <v>65</v>
      </c>
      <c r="O14" s="16" t="s">
        <v>123</v>
      </c>
      <c r="P14" s="16" t="s">
        <v>134</v>
      </c>
      <c r="Q14" s="16" t="s">
        <v>66</v>
      </c>
      <c r="R14" s="16" t="s">
        <v>65</v>
      </c>
      <c r="S14" s="16" t="s">
        <v>123</v>
      </c>
      <c r="T14" s="16" t="s">
        <v>134</v>
      </c>
      <c r="U14" s="75"/>
      <c r="V14" s="290"/>
      <c r="W14" s="281"/>
      <c r="X14" s="281"/>
      <c r="Y14" s="281"/>
      <c r="Z14" s="281"/>
      <c r="AA14" s="289"/>
      <c r="AB14" s="265"/>
      <c r="AC14" s="75"/>
      <c r="AD14" s="75"/>
      <c r="AE14" s="75"/>
      <c r="AF14" s="75"/>
      <c r="AG14" s="75"/>
      <c r="AH14" s="75"/>
      <c r="AI14" s="75"/>
      <c r="AJ14" s="75"/>
    </row>
    <row r="15" spans="1:36" ht="13.9" x14ac:dyDescent="0.4">
      <c r="A15" s="250">
        <f>HYPERLINK("#'Success Criteria'!"&amp;ADDRESS(1,ROW()-10,4),ROW()-14)</f>
        <v>1</v>
      </c>
      <c r="B15" s="60" t="s">
        <v>1220</v>
      </c>
      <c r="C15" s="277" t="s">
        <v>1222</v>
      </c>
      <c r="D15" s="112" t="s">
        <v>770</v>
      </c>
      <c r="E15" s="12">
        <f ca="1">SUM(COUNTIF(INDIRECT("'Success Criteria'!" &amp; ADDRESS(10,A15+4)):INDIRECT("'Success Criteria'!" &amp; ADDRESS(75,A15+4)),"PASS"),COUNTIF(INDIRECT("'Success Criteria'!" &amp; ADDRESS(10,A15+4)):INDIRECT("'Success Criteria'!" &amp; ADDRESS(75,A15+4)),"PASS with comments"))</f>
        <v>16</v>
      </c>
      <c r="F15" s="14">
        <f ca="1">COUNTIF(INDIRECT("'Success Criteria'!" &amp; ADDRESS(10,A15+4)):INDIRECT("'Success Criteria'!" &amp; ADDRESS(75,A15+4)),"NON conformant")</f>
        <v>0</v>
      </c>
      <c r="G15" s="15">
        <f ca="1">COUNTIF(INDIRECT("'Success Criteria'!" &amp; ADDRESS(10,A15+4)):INDIRECT("'Success Criteria'!" &amp; ADDRESS(75,A15+4)),"N/A")</f>
        <v>16</v>
      </c>
      <c r="H15" s="11">
        <f ca="1">COUNTIF(INDIRECT("'Success Criteria'!" &amp; ADDRESS(10,A15+4)):INDIRECT("'Success Criteria'!" &amp; ADDRESS(75,A15+4)),"not tested")</f>
        <v>0</v>
      </c>
      <c r="I15" s="12">
        <f ca="1">SUM(COUNTIF(INDIRECT("'Success Criteria'!" &amp; ADDRESS(80,A15+4)):INDIRECT("'Success Criteria'!" &amp; ADDRESS(131,A15+4)),"PASS"),COUNTIF(INDIRECT("'Success Criteria'!" &amp; ADDRESS(80,A15+4)):INDIRECT("'Success Criteria'!" &amp; ADDRESS(131,A15+4)),"PASS with comments"))</f>
        <v>12</v>
      </c>
      <c r="J15" s="14">
        <f ca="1">COUNTIF(INDIRECT("'Success Criteria'!" &amp; ADDRESS(80,A15+4)):INDIRECT("'Success Criteria'!" &amp; ADDRESS(131,A15+4)),"NON conformant")</f>
        <v>0</v>
      </c>
      <c r="K15" s="15">
        <f ca="1">COUNTIF(INDIRECT("'Success Criteria'!" &amp; ADDRESS(80,A15+4)):INDIRECT("'Success Criteria'!" &amp; ADDRESS(131,A15+4)),"N/A")</f>
        <v>12</v>
      </c>
      <c r="L15" s="11">
        <f ca="1">COUNTIF(INDIRECT("'Success Criteria'!" &amp; ADDRESS(80,A15+4)):INDIRECT("'Success Criteria'!" &amp; ADDRESS(131,A15+4)),"not tested")</f>
        <v>0</v>
      </c>
      <c r="M15" s="12">
        <f ca="1">SUM(COUNTIF(INDIRECT("'Success Criteria'!" &amp; ADDRESS(136,A15+4)):INDIRECT("'Success Criteria'!" &amp; ADDRESS(196,A15+4)),"PASS"),COUNTIF(INDIRECT("'Success Criteria'!" &amp; ADDRESS(136,A15+4)):INDIRECT("'Success Criteria'!" &amp; ADDRESS(196,A15+4)),"PASS with comments"))</f>
        <v>0</v>
      </c>
      <c r="N15" s="14">
        <f ca="1">COUNTIF(INDIRECT("'Success Criteria'!" &amp; ADDRESS(136,A15+4)):INDIRECT("'Success Criteria'!" &amp; ADDRESS(196,A15+4)),"NON conformant")</f>
        <v>0</v>
      </c>
      <c r="O15" s="15">
        <f ca="1">COUNTIF(INDIRECT("'Success Criteria'!" &amp; ADDRESS(136,A15+4)):INDIRECT("'Success Criteria'!" &amp; ADDRESS(196,A15+4)),"N/A")</f>
        <v>0</v>
      </c>
      <c r="P15" s="11">
        <f ca="1">COUNTIF(INDIRECT("'Success Criteria'!" &amp; ADDRESS(136,A15+4)):INDIRECT("'Success Criteria'!" &amp; ADDRESS(196,A15+4)),"not tested")</f>
        <v>0</v>
      </c>
      <c r="Q15" s="12">
        <f ca="1">SUM(E15+I15+M15)</f>
        <v>28</v>
      </c>
      <c r="R15" s="14">
        <f ca="1">SUM(F15+J15+N15)</f>
        <v>0</v>
      </c>
      <c r="S15" s="15">
        <f ca="1">SUM(G15+K15+O15)</f>
        <v>28</v>
      </c>
      <c r="T15" s="11">
        <f ca="1">SUM(H15+L15+P15)</f>
        <v>0</v>
      </c>
      <c r="V15" s="24">
        <f t="shared" ref="V15:V46" ca="1" si="0">SUM(E15:H15)</f>
        <v>32</v>
      </c>
      <c r="W15" s="2">
        <f ca="1">IF(V15=W$12,1,"")</f>
        <v>1</v>
      </c>
      <c r="X15" s="2">
        <f ca="1">SUM($I15:$L15)</f>
        <v>24</v>
      </c>
      <c r="Y15" s="2">
        <f ca="1">IF(X15=Y$12,1,"")</f>
        <v>1</v>
      </c>
      <c r="Z15" s="2">
        <f ca="1">SUM($M15:$P15)</f>
        <v>0</v>
      </c>
      <c r="AA15" s="267">
        <f ca="1">IF(Z15=AA$12,1,"")</f>
        <v>1</v>
      </c>
      <c r="AD15" s="104"/>
      <c r="AH15" s="104"/>
    </row>
    <row r="16" spans="1:36" ht="13.9" x14ac:dyDescent="0.4">
      <c r="A16" s="250">
        <f t="shared" ref="A16:A79" si="1">HYPERLINK("#'Success Criteria'!"&amp;ADDRESS(1,ROW()-10,4),ROW()-14)</f>
        <v>2</v>
      </c>
      <c r="B16" s="60" t="s">
        <v>1221</v>
      </c>
      <c r="C16" s="277" t="s">
        <v>1222</v>
      </c>
      <c r="D16" s="112" t="s">
        <v>770</v>
      </c>
      <c r="E16" s="12">
        <f ca="1">SUM(COUNTIF(INDIRECT("'Success Criteria'!" &amp; ADDRESS(10,A16+4)):INDIRECT("'Success Criteria'!" &amp; ADDRESS(75,A16+4)),"PASS"),COUNTIF(INDIRECT("'Success Criteria'!" &amp; ADDRESS(10,A16+4)):INDIRECT("'Success Criteria'!" &amp; ADDRESS(75,A16+4)),"PASS with comments"))</f>
        <v>16</v>
      </c>
      <c r="F16" s="14">
        <f ca="1">COUNTIF(INDIRECT("'Success Criteria'!" &amp; ADDRESS(10,A16+4)):INDIRECT("'Success Criteria'!" &amp; ADDRESS(75,A16+4)),"NON conformant")</f>
        <v>0</v>
      </c>
      <c r="G16" s="15">
        <f ca="1">COUNTIF(INDIRECT("'Success Criteria'!" &amp; ADDRESS(10,A16+4)):INDIRECT("'Success Criteria'!" &amp; ADDRESS(75,A16+4)),"N/A")</f>
        <v>16</v>
      </c>
      <c r="H16" s="11">
        <f ca="1">COUNTIF(INDIRECT("'Success Criteria'!" &amp; ADDRESS(10,A16+4)):INDIRECT("'Success Criteria'!" &amp; ADDRESS(75,A16+4)),"not tested")</f>
        <v>0</v>
      </c>
      <c r="I16" s="12">
        <f ca="1">SUM(COUNTIF(INDIRECT("'Success Criteria'!" &amp; ADDRESS(80,A16+4)):INDIRECT("'Success Criteria'!" &amp; ADDRESS(131,A16+4)),"PASS"),COUNTIF(INDIRECT("'Success Criteria'!" &amp; ADDRESS(80,A16+4)):INDIRECT("'Success Criteria'!" &amp; ADDRESS(131,A16+4)),"PASS with comments"))</f>
        <v>12</v>
      </c>
      <c r="J16" s="14">
        <f ca="1">COUNTIF(INDIRECT("'Success Criteria'!" &amp; ADDRESS(80,A16+4)):INDIRECT("'Success Criteria'!" &amp; ADDRESS(131,A16+4)),"NON conformant")</f>
        <v>0</v>
      </c>
      <c r="K16" s="15">
        <f ca="1">COUNTIF(INDIRECT("'Success Criteria'!" &amp; ADDRESS(80,A16+4)):INDIRECT("'Success Criteria'!" &amp; ADDRESS(131,A16+4)),"N/A")</f>
        <v>12</v>
      </c>
      <c r="L16" s="11">
        <f ca="1">COUNTIF(INDIRECT("'Success Criteria'!" &amp; ADDRESS(80,A16+4)):INDIRECT("'Success Criteria'!" &amp; ADDRESS(131,A16+4)),"not tested")</f>
        <v>0</v>
      </c>
      <c r="M16" s="12">
        <f ca="1">SUM(COUNTIF(INDIRECT("'Success Criteria'!" &amp; ADDRESS(136,A16+4)):INDIRECT("'Success Criteria'!" &amp; ADDRESS(196,A16+4)),"PASS"),COUNTIF(INDIRECT("'Success Criteria'!" &amp; ADDRESS(136,A16+4)):INDIRECT("'Success Criteria'!" &amp; ADDRESS(196,A16+4)),"PASS with comments"))</f>
        <v>0</v>
      </c>
      <c r="N16" s="14">
        <f ca="1">COUNTIF(INDIRECT("'Success Criteria'!" &amp; ADDRESS(136,A16+4)):INDIRECT("'Success Criteria'!" &amp; ADDRESS(196,A16+4)),"NON conformant")</f>
        <v>0</v>
      </c>
      <c r="O16" s="15">
        <f ca="1">COUNTIF(INDIRECT("'Success Criteria'!" &amp; ADDRESS(136,A16+4)):INDIRECT("'Success Criteria'!" &amp; ADDRESS(196,A16+4)),"N/A")</f>
        <v>0</v>
      </c>
      <c r="P16" s="11">
        <f ca="1">COUNTIF(INDIRECT("'Success Criteria'!" &amp; ADDRESS(136,A16+4)):INDIRECT("'Success Criteria'!" &amp; ADDRESS(196,A16+4)),"not tested")</f>
        <v>0</v>
      </c>
      <c r="Q16" s="12">
        <f t="shared" ref="Q16:Q79" ca="1" si="2">SUM(E16+I16+M16)</f>
        <v>28</v>
      </c>
      <c r="R16" s="14">
        <f t="shared" ref="R16:T64" ca="1" si="3">SUM(F16+J16+N16)</f>
        <v>0</v>
      </c>
      <c r="S16" s="15">
        <f t="shared" ca="1" si="3"/>
        <v>28</v>
      </c>
      <c r="T16" s="11">
        <f t="shared" ca="1" si="3"/>
        <v>0</v>
      </c>
      <c r="V16" s="24">
        <f t="shared" ca="1" si="0"/>
        <v>32</v>
      </c>
      <c r="W16" s="2">
        <f ca="1">IF(V16=W$12,1,"")</f>
        <v>1</v>
      </c>
      <c r="X16" s="2">
        <f t="shared" ref="X16:X79" ca="1" si="4">SUM($I16:$L16)</f>
        <v>24</v>
      </c>
      <c r="Y16" s="2">
        <f ca="1">IF(X16=Y$12,1,"")</f>
        <v>1</v>
      </c>
      <c r="Z16" s="2">
        <f t="shared" ref="Z16:Z79" ca="1" si="5">SUM($M16:$P16)</f>
        <v>0</v>
      </c>
      <c r="AA16" s="267">
        <f t="shared" ref="AA16:AA79" ca="1" si="6">IF(Z16=AA$12,1,"")</f>
        <v>1</v>
      </c>
      <c r="AD16" s="104"/>
      <c r="AH16" s="104"/>
    </row>
    <row r="17" spans="1:34" ht="13.9" x14ac:dyDescent="0.4">
      <c r="A17" s="250">
        <f t="shared" si="1"/>
        <v>3</v>
      </c>
      <c r="B17" s="60" t="s">
        <v>1214</v>
      </c>
      <c r="C17" s="277" t="s">
        <v>1222</v>
      </c>
      <c r="D17" s="112" t="s">
        <v>1129</v>
      </c>
      <c r="E17" s="12">
        <f ca="1">SUM(COUNTIF(INDIRECT("'Success Criteria'!" &amp; ADDRESS(10,A17+4)):INDIRECT("'Success Criteria'!" &amp; ADDRESS(75,A17+4)),"PASS"),COUNTIF(INDIRECT("'Success Criteria'!" &amp; ADDRESS(10,A17+4)):INDIRECT("'Success Criteria'!" &amp; ADDRESS(75,A17+4)),"PASS with comments"))</f>
        <v>18</v>
      </c>
      <c r="F17" s="14">
        <f ca="1">COUNTIF(INDIRECT("'Success Criteria'!" &amp; ADDRESS(10,A17+4)):INDIRECT("'Success Criteria'!" &amp; ADDRESS(75,A17+4)),"NON conformant")</f>
        <v>0</v>
      </c>
      <c r="G17" s="15">
        <f ca="1">COUNTIF(INDIRECT("'Success Criteria'!" &amp; ADDRESS(10,A17+4)):INDIRECT("'Success Criteria'!" &amp; ADDRESS(75,A17+4)),"N/A")</f>
        <v>14</v>
      </c>
      <c r="H17" s="11">
        <f ca="1">COUNTIF(INDIRECT("'Success Criteria'!" &amp; ADDRESS(10,A17+4)):INDIRECT("'Success Criteria'!" &amp; ADDRESS(75,A17+4)),"not tested")</f>
        <v>0</v>
      </c>
      <c r="I17" s="12">
        <f ca="1">SUM(COUNTIF(INDIRECT("'Success Criteria'!" &amp; ADDRESS(80,A17+4)):INDIRECT("'Success Criteria'!" &amp; ADDRESS(131,A17+4)),"PASS"),COUNTIF(INDIRECT("'Success Criteria'!" &amp; ADDRESS(80,A17+4)):INDIRECT("'Success Criteria'!" &amp; ADDRESS(131,A17+4)),"PASS with comments"))</f>
        <v>11</v>
      </c>
      <c r="J17" s="14">
        <f ca="1">COUNTIF(INDIRECT("'Success Criteria'!" &amp; ADDRESS(80,A17+4)):INDIRECT("'Success Criteria'!" &amp; ADDRESS(131,A17+4)),"NON conformant")</f>
        <v>1</v>
      </c>
      <c r="K17" s="15">
        <f ca="1">COUNTIF(INDIRECT("'Success Criteria'!" &amp; ADDRESS(80,A17+4)):INDIRECT("'Success Criteria'!" &amp; ADDRESS(131,A17+4)),"N/A")</f>
        <v>12</v>
      </c>
      <c r="L17" s="11">
        <f ca="1">COUNTIF(INDIRECT("'Success Criteria'!" &amp; ADDRESS(80,A17+4)):INDIRECT("'Success Criteria'!" &amp; ADDRESS(131,A17+4)),"not tested")</f>
        <v>0</v>
      </c>
      <c r="M17" s="12">
        <f ca="1">SUM(COUNTIF(INDIRECT("'Success Criteria'!" &amp; ADDRESS(136,A17+4)):INDIRECT("'Success Criteria'!" &amp; ADDRESS(196,A17+4)),"PASS"),COUNTIF(INDIRECT("'Success Criteria'!" &amp; ADDRESS(136,A17+4)):INDIRECT("'Success Criteria'!" &amp; ADDRESS(196,A17+4)),"PASS with comments"))</f>
        <v>0</v>
      </c>
      <c r="N17" s="14">
        <f ca="1">COUNTIF(INDIRECT("'Success Criteria'!" &amp; ADDRESS(136,A17+4)):INDIRECT("'Success Criteria'!" &amp; ADDRESS(196,A17+4)),"NON conformant")</f>
        <v>0</v>
      </c>
      <c r="O17" s="15">
        <f ca="1">COUNTIF(INDIRECT("'Success Criteria'!" &amp; ADDRESS(136,A17+4)):INDIRECT("'Success Criteria'!" &amp; ADDRESS(196,A17+4)),"N/A")</f>
        <v>0</v>
      </c>
      <c r="P17" s="11">
        <f ca="1">COUNTIF(INDIRECT("'Success Criteria'!" &amp; ADDRESS(136,A17+4)):INDIRECT("'Success Criteria'!" &amp; ADDRESS(196,A17+4)),"not tested")</f>
        <v>0</v>
      </c>
      <c r="Q17" s="12">
        <f t="shared" ca="1" si="2"/>
        <v>29</v>
      </c>
      <c r="R17" s="14">
        <f t="shared" ca="1" si="3"/>
        <v>1</v>
      </c>
      <c r="S17" s="15">
        <f t="shared" ca="1" si="3"/>
        <v>26</v>
      </c>
      <c r="T17" s="11">
        <f t="shared" ca="1" si="3"/>
        <v>0</v>
      </c>
      <c r="V17" s="24">
        <f t="shared" ca="1" si="0"/>
        <v>32</v>
      </c>
      <c r="W17" s="2">
        <f t="shared" ref="W17:W80" ca="1" si="7">IF(V17=W$12,1,"")</f>
        <v>1</v>
      </c>
      <c r="X17" s="2">
        <f t="shared" ca="1" si="4"/>
        <v>24</v>
      </c>
      <c r="Y17" s="2">
        <f t="shared" ref="Y17:Y80" ca="1" si="8">IF(X17=Y$12,1,"")</f>
        <v>1</v>
      </c>
      <c r="Z17" s="2">
        <f t="shared" ca="1" si="5"/>
        <v>0</v>
      </c>
      <c r="AA17" s="267">
        <f t="shared" ca="1" si="6"/>
        <v>1</v>
      </c>
      <c r="AD17" s="104"/>
      <c r="AH17" s="104"/>
    </row>
    <row r="18" spans="1:34" ht="13.9" x14ac:dyDescent="0.4">
      <c r="A18" s="250">
        <f t="shared" si="1"/>
        <v>4</v>
      </c>
      <c r="B18" s="60" t="s">
        <v>1215</v>
      </c>
      <c r="C18" s="277" t="s">
        <v>1234</v>
      </c>
      <c r="D18" s="112" t="s">
        <v>1129</v>
      </c>
      <c r="E18" s="12">
        <f ca="1">SUM(COUNTIF(INDIRECT("'Success Criteria'!" &amp; ADDRESS(10,A18+4)):INDIRECT("'Success Criteria'!" &amp; ADDRESS(75,A18+4)),"PASS"),COUNTIF(INDIRECT("'Success Criteria'!" &amp; ADDRESS(10,A18+4)):INDIRECT("'Success Criteria'!" &amp; ADDRESS(75,A18+4)),"PASS with comments"))</f>
        <v>16</v>
      </c>
      <c r="F18" s="14">
        <f ca="1">COUNTIF(INDIRECT("'Success Criteria'!" &amp; ADDRESS(10,A18+4)):INDIRECT("'Success Criteria'!" &amp; ADDRESS(75,A18+4)),"NON conformant")</f>
        <v>2</v>
      </c>
      <c r="G18" s="15">
        <f ca="1">COUNTIF(INDIRECT("'Success Criteria'!" &amp; ADDRESS(10,A18+4)):INDIRECT("'Success Criteria'!" &amp; ADDRESS(75,A18+4)),"N/A")</f>
        <v>14</v>
      </c>
      <c r="H18" s="11">
        <f ca="1">COUNTIF(INDIRECT("'Success Criteria'!" &amp; ADDRESS(10,A18+4)):INDIRECT("'Success Criteria'!" &amp; ADDRESS(75,A18+4)),"not tested")</f>
        <v>0</v>
      </c>
      <c r="I18" s="12">
        <f ca="1">SUM(COUNTIF(INDIRECT("'Success Criteria'!" &amp; ADDRESS(80,A18+4)):INDIRECT("'Success Criteria'!" &amp; ADDRESS(131,A18+4)),"PASS"),COUNTIF(INDIRECT("'Success Criteria'!" &amp; ADDRESS(80,A18+4)):INDIRECT("'Success Criteria'!" &amp; ADDRESS(131,A18+4)),"PASS with comments"))</f>
        <v>12</v>
      </c>
      <c r="J18" s="14">
        <f ca="1">COUNTIF(INDIRECT("'Success Criteria'!" &amp; ADDRESS(80,A18+4)):INDIRECT("'Success Criteria'!" &amp; ADDRESS(131,A18+4)),"NON conformant")</f>
        <v>0</v>
      </c>
      <c r="K18" s="15">
        <f ca="1">COUNTIF(INDIRECT("'Success Criteria'!" &amp; ADDRESS(80,A18+4)):INDIRECT("'Success Criteria'!" &amp; ADDRESS(131,A18+4)),"N/A")</f>
        <v>12</v>
      </c>
      <c r="L18" s="11">
        <f ca="1">COUNTIF(INDIRECT("'Success Criteria'!" &amp; ADDRESS(80,A18+4)):INDIRECT("'Success Criteria'!" &amp; ADDRESS(131,A18+4)),"not tested")</f>
        <v>0</v>
      </c>
      <c r="M18" s="12">
        <f ca="1">SUM(COUNTIF(INDIRECT("'Success Criteria'!" &amp; ADDRESS(136,A18+4)):INDIRECT("'Success Criteria'!" &amp; ADDRESS(196,A18+4)),"PASS"),COUNTIF(INDIRECT("'Success Criteria'!" &amp; ADDRESS(136,A18+4)):INDIRECT("'Success Criteria'!" &amp; ADDRESS(196,A18+4)),"PASS with comments"))</f>
        <v>0</v>
      </c>
      <c r="N18" s="14">
        <f ca="1">COUNTIF(INDIRECT("'Success Criteria'!" &amp; ADDRESS(136,A18+4)):INDIRECT("'Success Criteria'!" &amp; ADDRESS(196,A18+4)),"NON conformant")</f>
        <v>0</v>
      </c>
      <c r="O18" s="15">
        <f ca="1">COUNTIF(INDIRECT("'Success Criteria'!" &amp; ADDRESS(136,A18+4)):INDIRECT("'Success Criteria'!" &amp; ADDRESS(196,A18+4)),"N/A")</f>
        <v>0</v>
      </c>
      <c r="P18" s="11">
        <f ca="1">COUNTIF(INDIRECT("'Success Criteria'!" &amp; ADDRESS(136,A18+4)):INDIRECT("'Success Criteria'!" &amp; ADDRESS(196,A18+4)),"not tested")</f>
        <v>0</v>
      </c>
      <c r="Q18" s="12">
        <f t="shared" ca="1" si="2"/>
        <v>28</v>
      </c>
      <c r="R18" s="14">
        <f t="shared" ca="1" si="3"/>
        <v>2</v>
      </c>
      <c r="S18" s="15">
        <f t="shared" ca="1" si="3"/>
        <v>26</v>
      </c>
      <c r="T18" s="11">
        <f t="shared" ca="1" si="3"/>
        <v>0</v>
      </c>
      <c r="V18" s="24">
        <f t="shared" ca="1" si="0"/>
        <v>32</v>
      </c>
      <c r="W18" s="2">
        <f t="shared" ca="1" si="7"/>
        <v>1</v>
      </c>
      <c r="X18" s="2">
        <f t="shared" ca="1" si="4"/>
        <v>24</v>
      </c>
      <c r="Y18" s="2">
        <f t="shared" ca="1" si="8"/>
        <v>1</v>
      </c>
      <c r="Z18" s="2">
        <f t="shared" ca="1" si="5"/>
        <v>0</v>
      </c>
      <c r="AA18" s="267">
        <f t="shared" ca="1" si="6"/>
        <v>1</v>
      </c>
      <c r="AD18" s="104"/>
      <c r="AH18" s="104"/>
    </row>
    <row r="19" spans="1:34" ht="13.9" x14ac:dyDescent="0.4">
      <c r="A19" s="250">
        <f t="shared" si="1"/>
        <v>5</v>
      </c>
      <c r="B19" s="60" t="s">
        <v>1216</v>
      </c>
      <c r="C19" s="277" t="s">
        <v>1235</v>
      </c>
      <c r="D19" s="112" t="s">
        <v>1129</v>
      </c>
      <c r="E19" s="12">
        <f ca="1">SUM(COUNTIF(INDIRECT("'Success Criteria'!" &amp; ADDRESS(10,A19+4)):INDIRECT("'Success Criteria'!" &amp; ADDRESS(75,A19+4)),"PASS"),COUNTIF(INDIRECT("'Success Criteria'!" &amp; ADDRESS(10,A19+4)):INDIRECT("'Success Criteria'!" &amp; ADDRESS(75,A19+4)),"PASS with comments"))</f>
        <v>17</v>
      </c>
      <c r="F19" s="14">
        <f ca="1">COUNTIF(INDIRECT("'Success Criteria'!" &amp; ADDRESS(10,A19+4)):INDIRECT("'Success Criteria'!" &amp; ADDRESS(75,A19+4)),"NON conformant")</f>
        <v>1</v>
      </c>
      <c r="G19" s="15">
        <f ca="1">COUNTIF(INDIRECT("'Success Criteria'!" &amp; ADDRESS(10,A19+4)):INDIRECT("'Success Criteria'!" &amp; ADDRESS(75,A19+4)),"N/A")</f>
        <v>14</v>
      </c>
      <c r="H19" s="11">
        <f ca="1">COUNTIF(INDIRECT("'Success Criteria'!" &amp; ADDRESS(10,A19+4)):INDIRECT("'Success Criteria'!" &amp; ADDRESS(75,A19+4)),"not tested")</f>
        <v>0</v>
      </c>
      <c r="I19" s="12">
        <f ca="1">SUM(COUNTIF(INDIRECT("'Success Criteria'!" &amp; ADDRESS(80,A19+4)):INDIRECT("'Success Criteria'!" &amp; ADDRESS(131,A19+4)),"PASS"),COUNTIF(INDIRECT("'Success Criteria'!" &amp; ADDRESS(80,A19+4)):INDIRECT("'Success Criteria'!" &amp; ADDRESS(131,A19+4)),"PASS with comments"))</f>
        <v>12</v>
      </c>
      <c r="J19" s="14">
        <f ca="1">COUNTIF(INDIRECT("'Success Criteria'!" &amp; ADDRESS(80,A19+4)):INDIRECT("'Success Criteria'!" &amp; ADDRESS(131,A19+4)),"NON conformant")</f>
        <v>0</v>
      </c>
      <c r="K19" s="15">
        <f ca="1">COUNTIF(INDIRECT("'Success Criteria'!" &amp; ADDRESS(80,A19+4)):INDIRECT("'Success Criteria'!" &amp; ADDRESS(131,A19+4)),"N/A")</f>
        <v>12</v>
      </c>
      <c r="L19" s="11">
        <f ca="1">COUNTIF(INDIRECT("'Success Criteria'!" &amp; ADDRESS(80,A19+4)):INDIRECT("'Success Criteria'!" &amp; ADDRESS(131,A19+4)),"not tested")</f>
        <v>0</v>
      </c>
      <c r="M19" s="12">
        <f ca="1">SUM(COUNTIF(INDIRECT("'Success Criteria'!" &amp; ADDRESS(136,A19+4)):INDIRECT("'Success Criteria'!" &amp; ADDRESS(196,A19+4)),"PASS"),COUNTIF(INDIRECT("'Success Criteria'!" &amp; ADDRESS(136,A19+4)):INDIRECT("'Success Criteria'!" &amp; ADDRESS(196,A19+4)),"PASS with comments"))</f>
        <v>0</v>
      </c>
      <c r="N19" s="14">
        <f ca="1">COUNTIF(INDIRECT("'Success Criteria'!" &amp; ADDRESS(136,A19+4)):INDIRECT("'Success Criteria'!" &amp; ADDRESS(196,A19+4)),"NON conformant")</f>
        <v>0</v>
      </c>
      <c r="O19" s="15">
        <f ca="1">COUNTIF(INDIRECT("'Success Criteria'!" &amp; ADDRESS(136,A19+4)):INDIRECT("'Success Criteria'!" &amp; ADDRESS(196,A19+4)),"N/A")</f>
        <v>0</v>
      </c>
      <c r="P19" s="11">
        <f ca="1">COUNTIF(INDIRECT("'Success Criteria'!" &amp; ADDRESS(136,A19+4)):INDIRECT("'Success Criteria'!" &amp; ADDRESS(196,A19+4)),"not tested")</f>
        <v>0</v>
      </c>
      <c r="Q19" s="12">
        <f t="shared" ca="1" si="2"/>
        <v>29</v>
      </c>
      <c r="R19" s="14">
        <f t="shared" ca="1" si="3"/>
        <v>1</v>
      </c>
      <c r="S19" s="15">
        <f t="shared" ca="1" si="3"/>
        <v>26</v>
      </c>
      <c r="T19" s="11">
        <f t="shared" ca="1" si="3"/>
        <v>0</v>
      </c>
      <c r="V19" s="24">
        <f t="shared" ca="1" si="0"/>
        <v>32</v>
      </c>
      <c r="W19" s="2">
        <f t="shared" ca="1" si="7"/>
        <v>1</v>
      </c>
      <c r="X19" s="2">
        <f t="shared" ca="1" si="4"/>
        <v>24</v>
      </c>
      <c r="Y19" s="2">
        <f t="shared" ca="1" si="8"/>
        <v>1</v>
      </c>
      <c r="Z19" s="2">
        <f t="shared" ca="1" si="5"/>
        <v>0</v>
      </c>
      <c r="AA19" s="267">
        <f t="shared" ca="1" si="6"/>
        <v>1</v>
      </c>
      <c r="AD19" s="104"/>
      <c r="AH19" s="104"/>
    </row>
    <row r="20" spans="1:34" ht="13.9" x14ac:dyDescent="0.4">
      <c r="A20" s="250">
        <f t="shared" si="1"/>
        <v>6</v>
      </c>
      <c r="B20" s="278" t="s">
        <v>1217</v>
      </c>
      <c r="C20" s="277" t="s">
        <v>1250</v>
      </c>
      <c r="D20" s="112" t="s">
        <v>1129</v>
      </c>
      <c r="E20" s="12">
        <f ca="1">SUM(COUNTIF(INDIRECT("'Success Criteria'!" &amp; ADDRESS(10,A20+4)):INDIRECT("'Success Criteria'!" &amp; ADDRESS(75,A20+4)),"PASS"),COUNTIF(INDIRECT("'Success Criteria'!" &amp; ADDRESS(10,A20+4)):INDIRECT("'Success Criteria'!" &amp; ADDRESS(75,A20+4)),"PASS with comments"))</f>
        <v>14</v>
      </c>
      <c r="F20" s="14">
        <f ca="1">COUNTIF(INDIRECT("'Success Criteria'!" &amp; ADDRESS(10,A20+4)):INDIRECT("'Success Criteria'!" &amp; ADDRESS(75,A20+4)),"NON conformant")</f>
        <v>1</v>
      </c>
      <c r="G20" s="15">
        <f ca="1">COUNTIF(INDIRECT("'Success Criteria'!" &amp; ADDRESS(10,A20+4)):INDIRECT("'Success Criteria'!" &amp; ADDRESS(75,A20+4)),"N/A")</f>
        <v>17</v>
      </c>
      <c r="H20" s="11">
        <f ca="1">COUNTIF(INDIRECT("'Success Criteria'!" &amp; ADDRESS(10,A20+4)):INDIRECT("'Success Criteria'!" &amp; ADDRESS(75,A20+4)),"not tested")</f>
        <v>0</v>
      </c>
      <c r="I20" s="12">
        <f ca="1">SUM(COUNTIF(INDIRECT("'Success Criteria'!" &amp; ADDRESS(80,A20+4)):INDIRECT("'Success Criteria'!" &amp; ADDRESS(131,A20+4)),"PASS"),COUNTIF(INDIRECT("'Success Criteria'!" &amp; ADDRESS(80,A20+4)):INDIRECT("'Success Criteria'!" &amp; ADDRESS(131,A20+4)),"PASS with comments"))</f>
        <v>11</v>
      </c>
      <c r="J20" s="14">
        <f ca="1">COUNTIF(INDIRECT("'Success Criteria'!" &amp; ADDRESS(80,A20+4)):INDIRECT("'Success Criteria'!" &amp; ADDRESS(131,A20+4)),"NON conformant")</f>
        <v>2</v>
      </c>
      <c r="K20" s="15">
        <f ca="1">COUNTIF(INDIRECT("'Success Criteria'!" &amp; ADDRESS(80,A20+4)):INDIRECT("'Success Criteria'!" &amp; ADDRESS(131,A20+4)),"N/A")</f>
        <v>11</v>
      </c>
      <c r="L20" s="11">
        <f ca="1">COUNTIF(INDIRECT("'Success Criteria'!" &amp; ADDRESS(80,A20+4)):INDIRECT("'Success Criteria'!" &amp; ADDRESS(131,A20+4)),"not tested")</f>
        <v>0</v>
      </c>
      <c r="M20" s="12">
        <f ca="1">SUM(COUNTIF(INDIRECT("'Success Criteria'!" &amp; ADDRESS(136,A20+4)):INDIRECT("'Success Criteria'!" &amp; ADDRESS(196,A20+4)),"PASS"),COUNTIF(INDIRECT("'Success Criteria'!" &amp; ADDRESS(136,A20+4)):INDIRECT("'Success Criteria'!" &amp; ADDRESS(196,A20+4)),"PASS with comments"))</f>
        <v>0</v>
      </c>
      <c r="N20" s="14">
        <f ca="1">COUNTIF(INDIRECT("'Success Criteria'!" &amp; ADDRESS(136,A20+4)):INDIRECT("'Success Criteria'!" &amp; ADDRESS(196,A20+4)),"NON conformant")</f>
        <v>0</v>
      </c>
      <c r="O20" s="15">
        <f ca="1">COUNTIF(INDIRECT("'Success Criteria'!" &amp; ADDRESS(136,A20+4)):INDIRECT("'Success Criteria'!" &amp; ADDRESS(196,A20+4)),"N/A")</f>
        <v>0</v>
      </c>
      <c r="P20" s="11">
        <f ca="1">COUNTIF(INDIRECT("'Success Criteria'!" &amp; ADDRESS(136,A20+4)):INDIRECT("'Success Criteria'!" &amp; ADDRESS(196,A20+4)),"not tested")</f>
        <v>0</v>
      </c>
      <c r="Q20" s="12">
        <f t="shared" ca="1" si="2"/>
        <v>25</v>
      </c>
      <c r="R20" s="14">
        <f t="shared" ca="1" si="3"/>
        <v>3</v>
      </c>
      <c r="S20" s="15">
        <f t="shared" ca="1" si="3"/>
        <v>28</v>
      </c>
      <c r="T20" s="11">
        <f t="shared" ca="1" si="3"/>
        <v>0</v>
      </c>
      <c r="V20" s="24">
        <f t="shared" ca="1" si="0"/>
        <v>32</v>
      </c>
      <c r="W20" s="2">
        <f t="shared" ca="1" si="7"/>
        <v>1</v>
      </c>
      <c r="X20" s="2">
        <f t="shared" ca="1" si="4"/>
        <v>24</v>
      </c>
      <c r="Y20" s="2">
        <f t="shared" ca="1" si="8"/>
        <v>1</v>
      </c>
      <c r="Z20" s="2">
        <f t="shared" ca="1" si="5"/>
        <v>0</v>
      </c>
      <c r="AA20" s="267">
        <f t="shared" ca="1" si="6"/>
        <v>1</v>
      </c>
      <c r="AD20" s="104"/>
      <c r="AH20" s="104"/>
    </row>
    <row r="21" spans="1:34" ht="13.9" x14ac:dyDescent="0.4">
      <c r="A21" s="250">
        <f t="shared" si="1"/>
        <v>7</v>
      </c>
      <c r="B21" s="60" t="s">
        <v>1218</v>
      </c>
      <c r="C21" s="277" t="s">
        <v>1263</v>
      </c>
      <c r="D21" s="112" t="s">
        <v>770</v>
      </c>
      <c r="E21" s="12">
        <f ca="1">SUM(COUNTIF(INDIRECT("'Success Criteria'!" &amp; ADDRESS(10,A21+4)):INDIRECT("'Success Criteria'!" &amp; ADDRESS(75,A21+4)),"PASS"),COUNTIF(INDIRECT("'Success Criteria'!" &amp; ADDRESS(10,A21+4)):INDIRECT("'Success Criteria'!" &amp; ADDRESS(75,A21+4)),"PASS with comments"))</f>
        <v>11</v>
      </c>
      <c r="F21" s="14">
        <f ca="1">COUNTIF(INDIRECT("'Success Criteria'!" &amp; ADDRESS(10,A21+4)):INDIRECT("'Success Criteria'!" &amp; ADDRESS(75,A21+4)),"NON conformant")</f>
        <v>1</v>
      </c>
      <c r="G21" s="15">
        <f ca="1">COUNTIF(INDIRECT("'Success Criteria'!" &amp; ADDRESS(10,A21+4)):INDIRECT("'Success Criteria'!" &amp; ADDRESS(75,A21+4)),"N/A")</f>
        <v>20</v>
      </c>
      <c r="H21" s="11">
        <f ca="1">COUNTIF(INDIRECT("'Success Criteria'!" &amp; ADDRESS(10,A21+4)):INDIRECT("'Success Criteria'!" &amp; ADDRESS(75,A21+4)),"not tested")</f>
        <v>0</v>
      </c>
      <c r="I21" s="12">
        <f ca="1">SUM(COUNTIF(INDIRECT("'Success Criteria'!" &amp; ADDRESS(80,A21+4)):INDIRECT("'Success Criteria'!" &amp; ADDRESS(131,A21+4)),"PASS"),COUNTIF(INDIRECT("'Success Criteria'!" &amp; ADDRESS(80,A21+4)):INDIRECT("'Success Criteria'!" &amp; ADDRESS(131,A21+4)),"PASS with comments"))</f>
        <v>12</v>
      </c>
      <c r="J21" s="14">
        <f ca="1">COUNTIF(INDIRECT("'Success Criteria'!" &amp; ADDRESS(80,A21+4)):INDIRECT("'Success Criteria'!" &amp; ADDRESS(131,A21+4)),"NON conformant")</f>
        <v>0</v>
      </c>
      <c r="K21" s="15">
        <f ca="1">COUNTIF(INDIRECT("'Success Criteria'!" &amp; ADDRESS(80,A21+4)):INDIRECT("'Success Criteria'!" &amp; ADDRESS(131,A21+4)),"N/A")</f>
        <v>12</v>
      </c>
      <c r="L21" s="11">
        <f ca="1">COUNTIF(INDIRECT("'Success Criteria'!" &amp; ADDRESS(80,A21+4)):INDIRECT("'Success Criteria'!" &amp; ADDRESS(131,A21+4)),"not tested")</f>
        <v>0</v>
      </c>
      <c r="M21" s="12">
        <f ca="1">SUM(COUNTIF(INDIRECT("'Success Criteria'!" &amp; ADDRESS(136,A21+4)):INDIRECT("'Success Criteria'!" &amp; ADDRESS(196,A21+4)),"PASS"),COUNTIF(INDIRECT("'Success Criteria'!" &amp; ADDRESS(136,A21+4)):INDIRECT("'Success Criteria'!" &amp; ADDRESS(196,A21+4)),"PASS with comments"))</f>
        <v>0</v>
      </c>
      <c r="N21" s="14">
        <f ca="1">COUNTIF(INDIRECT("'Success Criteria'!" &amp; ADDRESS(136,A21+4)):INDIRECT("'Success Criteria'!" &amp; ADDRESS(196,A21+4)),"NON conformant")</f>
        <v>0</v>
      </c>
      <c r="O21" s="15">
        <f ca="1">COUNTIF(INDIRECT("'Success Criteria'!" &amp; ADDRESS(136,A21+4)):INDIRECT("'Success Criteria'!" &amp; ADDRESS(196,A21+4)),"N/A")</f>
        <v>0</v>
      </c>
      <c r="P21" s="11">
        <f ca="1">COUNTIF(INDIRECT("'Success Criteria'!" &amp; ADDRESS(136,A21+4)):INDIRECT("'Success Criteria'!" &amp; ADDRESS(196,A21+4)),"not tested")</f>
        <v>0</v>
      </c>
      <c r="Q21" s="12">
        <f t="shared" ca="1" si="2"/>
        <v>23</v>
      </c>
      <c r="R21" s="14">
        <f t="shared" ca="1" si="3"/>
        <v>1</v>
      </c>
      <c r="S21" s="15">
        <f t="shared" ca="1" si="3"/>
        <v>32</v>
      </c>
      <c r="T21" s="11">
        <f t="shared" ca="1" si="3"/>
        <v>0</v>
      </c>
      <c r="V21" s="24">
        <f t="shared" ca="1" si="0"/>
        <v>32</v>
      </c>
      <c r="W21" s="2">
        <f t="shared" ca="1" si="7"/>
        <v>1</v>
      </c>
      <c r="X21" s="2">
        <f t="shared" ca="1" si="4"/>
        <v>24</v>
      </c>
      <c r="Y21" s="2">
        <f t="shared" ca="1" si="8"/>
        <v>1</v>
      </c>
      <c r="Z21" s="2">
        <f t="shared" ca="1" si="5"/>
        <v>0</v>
      </c>
      <c r="AA21" s="267">
        <f t="shared" ca="1" si="6"/>
        <v>1</v>
      </c>
      <c r="AD21" s="104"/>
      <c r="AH21" s="104"/>
    </row>
    <row r="22" spans="1:34" ht="13.9" x14ac:dyDescent="0.4">
      <c r="A22" s="250">
        <f t="shared" si="1"/>
        <v>8</v>
      </c>
      <c r="B22" s="60" t="s">
        <v>1243</v>
      </c>
      <c r="C22" s="277" t="s">
        <v>1265</v>
      </c>
      <c r="D22" s="112" t="s">
        <v>1129</v>
      </c>
      <c r="E22" s="12">
        <f ca="1">SUM(COUNTIF(INDIRECT("'Success Criteria'!" &amp; ADDRESS(10,A22+4)):INDIRECT("'Success Criteria'!" &amp; ADDRESS(75,A22+4)),"PASS"),COUNTIF(INDIRECT("'Success Criteria'!" &amp; ADDRESS(10,A22+4)):INDIRECT("'Success Criteria'!" &amp; ADDRESS(75,A22+4)),"PASS with comments"))</f>
        <v>12</v>
      </c>
      <c r="F22" s="14">
        <f ca="1">COUNTIF(INDIRECT("'Success Criteria'!" &amp; ADDRESS(10,A22+4)):INDIRECT("'Success Criteria'!" &amp; ADDRESS(75,A22+4)),"NON conformant")</f>
        <v>1</v>
      </c>
      <c r="G22" s="15">
        <f ca="1">COUNTIF(INDIRECT("'Success Criteria'!" &amp; ADDRESS(10,A22+4)):INDIRECT("'Success Criteria'!" &amp; ADDRESS(75,A22+4)),"N/A")</f>
        <v>19</v>
      </c>
      <c r="H22" s="11">
        <f ca="1">COUNTIF(INDIRECT("'Success Criteria'!" &amp; ADDRESS(10,A22+4)):INDIRECT("'Success Criteria'!" &amp; ADDRESS(75,A22+4)),"not tested")</f>
        <v>0</v>
      </c>
      <c r="I22" s="12">
        <f ca="1">SUM(COUNTIF(INDIRECT("'Success Criteria'!" &amp; ADDRESS(80,A22+4)):INDIRECT("'Success Criteria'!" &amp; ADDRESS(131,A22+4)),"PASS"),COUNTIF(INDIRECT("'Success Criteria'!" &amp; ADDRESS(80,A22+4)):INDIRECT("'Success Criteria'!" &amp; ADDRESS(131,A22+4)),"PASS with comments"))</f>
        <v>12</v>
      </c>
      <c r="J22" s="14">
        <f ca="1">COUNTIF(INDIRECT("'Success Criteria'!" &amp; ADDRESS(80,A22+4)):INDIRECT("'Success Criteria'!" &amp; ADDRESS(131,A22+4)),"NON conformant")</f>
        <v>0</v>
      </c>
      <c r="K22" s="15">
        <f ca="1">COUNTIF(INDIRECT("'Success Criteria'!" &amp; ADDRESS(80,A22+4)):INDIRECT("'Success Criteria'!" &amp; ADDRESS(131,A22+4)),"N/A")</f>
        <v>12</v>
      </c>
      <c r="L22" s="11">
        <f ca="1">COUNTIF(INDIRECT("'Success Criteria'!" &amp; ADDRESS(80,A22+4)):INDIRECT("'Success Criteria'!" &amp; ADDRESS(131,A22+4)),"not tested")</f>
        <v>0</v>
      </c>
      <c r="M22" s="12">
        <f ca="1">SUM(COUNTIF(INDIRECT("'Success Criteria'!" &amp; ADDRESS(136,A22+4)):INDIRECT("'Success Criteria'!" &amp; ADDRESS(196,A22+4)),"PASS"),COUNTIF(INDIRECT("'Success Criteria'!" &amp; ADDRESS(136,A22+4)):INDIRECT("'Success Criteria'!" &amp; ADDRESS(196,A22+4)),"PASS with comments"))</f>
        <v>0</v>
      </c>
      <c r="N22" s="14">
        <f ca="1">COUNTIF(INDIRECT("'Success Criteria'!" &amp; ADDRESS(136,A22+4)):INDIRECT("'Success Criteria'!" &amp; ADDRESS(196,A22+4)),"NON conformant")</f>
        <v>0</v>
      </c>
      <c r="O22" s="15">
        <f ca="1">COUNTIF(INDIRECT("'Success Criteria'!" &amp; ADDRESS(136,A22+4)):INDIRECT("'Success Criteria'!" &amp; ADDRESS(196,A22+4)),"N/A")</f>
        <v>0</v>
      </c>
      <c r="P22" s="11">
        <f ca="1">COUNTIF(INDIRECT("'Success Criteria'!" &amp; ADDRESS(136,A22+4)):INDIRECT("'Success Criteria'!" &amp; ADDRESS(196,A22+4)),"not tested")</f>
        <v>0</v>
      </c>
      <c r="Q22" s="12">
        <f t="shared" ca="1" si="2"/>
        <v>24</v>
      </c>
      <c r="R22" s="14">
        <f t="shared" ca="1" si="3"/>
        <v>1</v>
      </c>
      <c r="S22" s="15">
        <f t="shared" ca="1" si="3"/>
        <v>31</v>
      </c>
      <c r="T22" s="11">
        <f t="shared" ca="1" si="3"/>
        <v>0</v>
      </c>
      <c r="V22" s="24">
        <f t="shared" ca="1" si="0"/>
        <v>32</v>
      </c>
      <c r="W22" s="2">
        <f t="shared" ca="1" si="7"/>
        <v>1</v>
      </c>
      <c r="X22" s="2">
        <f t="shared" ca="1" si="4"/>
        <v>24</v>
      </c>
      <c r="Y22" s="2">
        <f t="shared" ca="1" si="8"/>
        <v>1</v>
      </c>
      <c r="Z22" s="2">
        <f t="shared" ca="1" si="5"/>
        <v>0</v>
      </c>
      <c r="AA22" s="267">
        <f t="shared" ca="1" si="6"/>
        <v>1</v>
      </c>
      <c r="AD22" s="104"/>
      <c r="AH22" s="104"/>
    </row>
    <row r="23" spans="1:34" ht="13.9" x14ac:dyDescent="0.4">
      <c r="A23" s="250">
        <f t="shared" si="1"/>
        <v>9</v>
      </c>
      <c r="B23" s="60" t="s">
        <v>1219</v>
      </c>
      <c r="C23" s="277" t="s">
        <v>1266</v>
      </c>
      <c r="D23" s="112" t="s">
        <v>1129</v>
      </c>
      <c r="E23" s="12">
        <f ca="1">SUM(COUNTIF(INDIRECT("'Success Criteria'!" &amp; ADDRESS(10,A23+4)):INDIRECT("'Success Criteria'!" &amp; ADDRESS(75,A23+4)),"PASS"),COUNTIF(INDIRECT("'Success Criteria'!" &amp; ADDRESS(10,A23+4)):INDIRECT("'Success Criteria'!" &amp; ADDRESS(75,A23+4)),"PASS with comments"))</f>
        <v>11</v>
      </c>
      <c r="F23" s="14">
        <f ca="1">COUNTIF(INDIRECT("'Success Criteria'!" &amp; ADDRESS(10,A23+4)):INDIRECT("'Success Criteria'!" &amp; ADDRESS(75,A23+4)),"NON conformant")</f>
        <v>2</v>
      </c>
      <c r="G23" s="15">
        <f ca="1">COUNTIF(INDIRECT("'Success Criteria'!" &amp; ADDRESS(10,A23+4)):INDIRECT("'Success Criteria'!" &amp; ADDRESS(75,A23+4)),"N/A")</f>
        <v>19</v>
      </c>
      <c r="H23" s="11">
        <f ca="1">COUNTIF(INDIRECT("'Success Criteria'!" &amp; ADDRESS(10,A23+4)):INDIRECT("'Success Criteria'!" &amp; ADDRESS(75,A23+4)),"not tested")</f>
        <v>0</v>
      </c>
      <c r="I23" s="12">
        <f ca="1">SUM(COUNTIF(INDIRECT("'Success Criteria'!" &amp; ADDRESS(80,A23+4)):INDIRECT("'Success Criteria'!" &amp; ADDRESS(131,A23+4)),"PASS"),COUNTIF(INDIRECT("'Success Criteria'!" &amp; ADDRESS(80,A23+4)):INDIRECT("'Success Criteria'!" &amp; ADDRESS(131,A23+4)),"PASS with comments"))</f>
        <v>12</v>
      </c>
      <c r="J23" s="14">
        <f ca="1">COUNTIF(INDIRECT("'Success Criteria'!" &amp; ADDRESS(80,A23+4)):INDIRECT("'Success Criteria'!" &amp; ADDRESS(131,A23+4)),"NON conformant")</f>
        <v>0</v>
      </c>
      <c r="K23" s="15">
        <f ca="1">COUNTIF(INDIRECT("'Success Criteria'!" &amp; ADDRESS(80,A23+4)):INDIRECT("'Success Criteria'!" &amp; ADDRESS(131,A23+4)),"N/A")</f>
        <v>12</v>
      </c>
      <c r="L23" s="11">
        <f ca="1">COUNTIF(INDIRECT("'Success Criteria'!" &amp; ADDRESS(80,A23+4)):INDIRECT("'Success Criteria'!" &amp; ADDRESS(131,A23+4)),"not tested")</f>
        <v>0</v>
      </c>
      <c r="M23" s="12">
        <f ca="1">SUM(COUNTIF(INDIRECT("'Success Criteria'!" &amp; ADDRESS(136,A23+4)):INDIRECT("'Success Criteria'!" &amp; ADDRESS(196,A23+4)),"PASS"),COUNTIF(INDIRECT("'Success Criteria'!" &amp; ADDRESS(136,A23+4)):INDIRECT("'Success Criteria'!" &amp; ADDRESS(196,A23+4)),"PASS with comments"))</f>
        <v>0</v>
      </c>
      <c r="N23" s="14">
        <f ca="1">COUNTIF(INDIRECT("'Success Criteria'!" &amp; ADDRESS(136,A23+4)):INDIRECT("'Success Criteria'!" &amp; ADDRESS(196,A23+4)),"NON conformant")</f>
        <v>0</v>
      </c>
      <c r="O23" s="15">
        <f ca="1">COUNTIF(INDIRECT("'Success Criteria'!" &amp; ADDRESS(136,A23+4)):INDIRECT("'Success Criteria'!" &amp; ADDRESS(196,A23+4)),"N/A")</f>
        <v>0</v>
      </c>
      <c r="P23" s="11">
        <f ca="1">COUNTIF(INDIRECT("'Success Criteria'!" &amp; ADDRESS(136,A23+4)):INDIRECT("'Success Criteria'!" &amp; ADDRESS(196,A23+4)),"not tested")</f>
        <v>0</v>
      </c>
      <c r="Q23" s="12">
        <f t="shared" ca="1" si="2"/>
        <v>23</v>
      </c>
      <c r="R23" s="14">
        <f t="shared" ca="1" si="3"/>
        <v>2</v>
      </c>
      <c r="S23" s="15">
        <f t="shared" ca="1" si="3"/>
        <v>31</v>
      </c>
      <c r="T23" s="11">
        <f t="shared" ca="1" si="3"/>
        <v>0</v>
      </c>
      <c r="V23" s="24">
        <f t="shared" ca="1" si="0"/>
        <v>32</v>
      </c>
      <c r="W23" s="2">
        <f t="shared" ca="1" si="7"/>
        <v>1</v>
      </c>
      <c r="X23" s="2">
        <f t="shared" ca="1" si="4"/>
        <v>24</v>
      </c>
      <c r="Y23" s="2">
        <f t="shared" ca="1" si="8"/>
        <v>1</v>
      </c>
      <c r="Z23" s="2">
        <f t="shared" ca="1" si="5"/>
        <v>0</v>
      </c>
      <c r="AA23" s="267">
        <f t="shared" ca="1" si="6"/>
        <v>1</v>
      </c>
      <c r="AD23" s="104"/>
      <c r="AH23" s="104"/>
    </row>
    <row r="24" spans="1:34" ht="13.9" x14ac:dyDescent="0.4">
      <c r="A24" s="250">
        <f t="shared" si="1"/>
        <v>10</v>
      </c>
      <c r="B24" s="278" t="s">
        <v>1231</v>
      </c>
      <c r="C24" s="277" t="s">
        <v>1230</v>
      </c>
      <c r="D24" s="112" t="s">
        <v>1129</v>
      </c>
      <c r="E24" s="12">
        <f ca="1">SUM(COUNTIF(INDIRECT("'Success Criteria'!" &amp; ADDRESS(10,A24+4)):INDIRECT("'Success Criteria'!" &amp; ADDRESS(75,A24+4)),"PASS"),COUNTIF(INDIRECT("'Success Criteria'!" &amp; ADDRESS(10,A24+4)):INDIRECT("'Success Criteria'!" &amp; ADDRESS(75,A24+4)),"PASS with comments"))</f>
        <v>12</v>
      </c>
      <c r="F24" s="14">
        <f ca="1">COUNTIF(INDIRECT("'Success Criteria'!" &amp; ADDRESS(10,A24+4)):INDIRECT("'Success Criteria'!" &amp; ADDRESS(75,A24+4)),"NON conformant")</f>
        <v>1</v>
      </c>
      <c r="G24" s="15">
        <f ca="1">COUNTIF(INDIRECT("'Success Criteria'!" &amp; ADDRESS(10,A24+4)):INDIRECT("'Success Criteria'!" &amp; ADDRESS(75,A24+4)),"N/A")</f>
        <v>19</v>
      </c>
      <c r="H24" s="11">
        <f ca="1">COUNTIF(INDIRECT("'Success Criteria'!" &amp; ADDRESS(10,A24+4)):INDIRECT("'Success Criteria'!" &amp; ADDRESS(75,A24+4)),"not tested")</f>
        <v>0</v>
      </c>
      <c r="I24" s="12">
        <f ca="1">SUM(COUNTIF(INDIRECT("'Success Criteria'!" &amp; ADDRESS(80,A24+4)):INDIRECT("'Success Criteria'!" &amp; ADDRESS(131,A24+4)),"PASS"),COUNTIF(INDIRECT("'Success Criteria'!" &amp; ADDRESS(80,A24+4)):INDIRECT("'Success Criteria'!" &amp; ADDRESS(131,A24+4)),"PASS with comments"))</f>
        <v>12</v>
      </c>
      <c r="J24" s="14">
        <f ca="1">COUNTIF(INDIRECT("'Success Criteria'!" &amp; ADDRESS(80,A24+4)):INDIRECT("'Success Criteria'!" &amp; ADDRESS(131,A24+4)),"NON conformant")</f>
        <v>0</v>
      </c>
      <c r="K24" s="15">
        <f ca="1">COUNTIF(INDIRECT("'Success Criteria'!" &amp; ADDRESS(80,A24+4)):INDIRECT("'Success Criteria'!" &amp; ADDRESS(131,A24+4)),"N/A")</f>
        <v>12</v>
      </c>
      <c r="L24" s="11">
        <f ca="1">COUNTIF(INDIRECT("'Success Criteria'!" &amp; ADDRESS(80,A24+4)):INDIRECT("'Success Criteria'!" &amp; ADDRESS(131,A24+4)),"not tested")</f>
        <v>0</v>
      </c>
      <c r="M24" s="12">
        <f ca="1">SUM(COUNTIF(INDIRECT("'Success Criteria'!" &amp; ADDRESS(136,A24+4)):INDIRECT("'Success Criteria'!" &amp; ADDRESS(196,A24+4)),"PASS"),COUNTIF(INDIRECT("'Success Criteria'!" &amp; ADDRESS(136,A24+4)):INDIRECT("'Success Criteria'!" &amp; ADDRESS(196,A24+4)),"PASS with comments"))</f>
        <v>0</v>
      </c>
      <c r="N24" s="14">
        <f ca="1">COUNTIF(INDIRECT("'Success Criteria'!" &amp; ADDRESS(136,A24+4)):INDIRECT("'Success Criteria'!" &amp; ADDRESS(196,A24+4)),"NON conformant")</f>
        <v>0</v>
      </c>
      <c r="O24" s="15">
        <f ca="1">COUNTIF(INDIRECT("'Success Criteria'!" &amp; ADDRESS(136,A24+4)):INDIRECT("'Success Criteria'!" &amp; ADDRESS(196,A24+4)),"N/A")</f>
        <v>0</v>
      </c>
      <c r="P24" s="11">
        <f ca="1">COUNTIF(INDIRECT("'Success Criteria'!" &amp; ADDRESS(136,A24+4)):INDIRECT("'Success Criteria'!" &amp; ADDRESS(196,A24+4)),"not tested")</f>
        <v>0</v>
      </c>
      <c r="Q24" s="12">
        <f t="shared" ca="1" si="2"/>
        <v>24</v>
      </c>
      <c r="R24" s="14">
        <f t="shared" ca="1" si="3"/>
        <v>1</v>
      </c>
      <c r="S24" s="15">
        <f t="shared" ca="1" si="3"/>
        <v>31</v>
      </c>
      <c r="T24" s="11">
        <f t="shared" ca="1" si="3"/>
        <v>0</v>
      </c>
      <c r="V24" s="24">
        <f t="shared" ca="1" si="0"/>
        <v>32</v>
      </c>
      <c r="W24" s="2">
        <f t="shared" ca="1" si="7"/>
        <v>1</v>
      </c>
      <c r="X24" s="2">
        <f t="shared" ca="1" si="4"/>
        <v>24</v>
      </c>
      <c r="Y24" s="2">
        <f t="shared" ca="1" si="8"/>
        <v>1</v>
      </c>
      <c r="Z24" s="2">
        <f t="shared" ca="1" si="5"/>
        <v>0</v>
      </c>
      <c r="AA24" s="267">
        <f t="shared" ca="1" si="6"/>
        <v>1</v>
      </c>
      <c r="AD24" s="104"/>
      <c r="AH24" s="104"/>
    </row>
    <row r="25" spans="1:34" ht="13.9" x14ac:dyDescent="0.4">
      <c r="A25" s="250">
        <f t="shared" si="1"/>
        <v>11</v>
      </c>
      <c r="B25" s="278" t="s">
        <v>1233</v>
      </c>
      <c r="C25" s="277" t="s">
        <v>1232</v>
      </c>
      <c r="D25" s="112" t="s">
        <v>1129</v>
      </c>
      <c r="E25" s="12">
        <f ca="1">SUM(COUNTIF(INDIRECT("'Success Criteria'!" &amp; ADDRESS(10,A25+4)):INDIRECT("'Success Criteria'!" &amp; ADDRESS(75,A25+4)),"PASS"),COUNTIF(INDIRECT("'Success Criteria'!" &amp; ADDRESS(10,A25+4)):INDIRECT("'Success Criteria'!" &amp; ADDRESS(75,A25+4)),"PASS with comments"))</f>
        <v>12</v>
      </c>
      <c r="F25" s="14">
        <f ca="1">COUNTIF(INDIRECT("'Success Criteria'!" &amp; ADDRESS(10,A25+4)):INDIRECT("'Success Criteria'!" &amp; ADDRESS(75,A25+4)),"NON conformant")</f>
        <v>1</v>
      </c>
      <c r="G25" s="15">
        <f ca="1">COUNTIF(INDIRECT("'Success Criteria'!" &amp; ADDRESS(10,A25+4)):INDIRECT("'Success Criteria'!" &amp; ADDRESS(75,A25+4)),"N/A")</f>
        <v>19</v>
      </c>
      <c r="H25" s="11">
        <f ca="1">COUNTIF(INDIRECT("'Success Criteria'!" &amp; ADDRESS(10,A25+4)):INDIRECT("'Success Criteria'!" &amp; ADDRESS(75,A25+4)),"not tested")</f>
        <v>0</v>
      </c>
      <c r="I25" s="12">
        <f ca="1">SUM(COUNTIF(INDIRECT("'Success Criteria'!" &amp; ADDRESS(80,A25+4)):INDIRECT("'Success Criteria'!" &amp; ADDRESS(131,A25+4)),"PASS"),COUNTIF(INDIRECT("'Success Criteria'!" &amp; ADDRESS(80,A25+4)):INDIRECT("'Success Criteria'!" &amp; ADDRESS(131,A25+4)),"PASS with comments"))</f>
        <v>12</v>
      </c>
      <c r="J25" s="14">
        <f ca="1">COUNTIF(INDIRECT("'Success Criteria'!" &amp; ADDRESS(80,A25+4)):INDIRECT("'Success Criteria'!" &amp; ADDRESS(131,A25+4)),"NON conformant")</f>
        <v>0</v>
      </c>
      <c r="K25" s="15">
        <f ca="1">COUNTIF(INDIRECT("'Success Criteria'!" &amp; ADDRESS(80,A25+4)):INDIRECT("'Success Criteria'!" &amp; ADDRESS(131,A25+4)),"N/A")</f>
        <v>12</v>
      </c>
      <c r="L25" s="11">
        <f ca="1">COUNTIF(INDIRECT("'Success Criteria'!" &amp; ADDRESS(80,A25+4)):INDIRECT("'Success Criteria'!" &amp; ADDRESS(131,A25+4)),"not tested")</f>
        <v>0</v>
      </c>
      <c r="M25" s="12">
        <f ca="1">SUM(COUNTIF(INDIRECT("'Success Criteria'!" &amp; ADDRESS(136,A25+4)):INDIRECT("'Success Criteria'!" &amp; ADDRESS(196,A25+4)),"PASS"),COUNTIF(INDIRECT("'Success Criteria'!" &amp; ADDRESS(136,A25+4)):INDIRECT("'Success Criteria'!" &amp; ADDRESS(196,A25+4)),"PASS with comments"))</f>
        <v>0</v>
      </c>
      <c r="N25" s="14">
        <f ca="1">COUNTIF(INDIRECT("'Success Criteria'!" &amp; ADDRESS(136,A25+4)):INDIRECT("'Success Criteria'!" &amp; ADDRESS(196,A25+4)),"NON conformant")</f>
        <v>0</v>
      </c>
      <c r="O25" s="15">
        <f ca="1">COUNTIF(INDIRECT("'Success Criteria'!" &amp; ADDRESS(136,A25+4)):INDIRECT("'Success Criteria'!" &amp; ADDRESS(196,A25+4)),"N/A")</f>
        <v>0</v>
      </c>
      <c r="P25" s="11">
        <f ca="1">COUNTIF(INDIRECT("'Success Criteria'!" &amp; ADDRESS(136,A25+4)):INDIRECT("'Success Criteria'!" &amp; ADDRESS(196,A25+4)),"not tested")</f>
        <v>0</v>
      </c>
      <c r="Q25" s="12">
        <f t="shared" ca="1" si="2"/>
        <v>24</v>
      </c>
      <c r="R25" s="14">
        <f t="shared" ca="1" si="3"/>
        <v>1</v>
      </c>
      <c r="S25" s="15">
        <f t="shared" ca="1" si="3"/>
        <v>31</v>
      </c>
      <c r="T25" s="11">
        <f t="shared" ca="1" si="3"/>
        <v>0</v>
      </c>
      <c r="V25" s="24">
        <f t="shared" ca="1" si="0"/>
        <v>32</v>
      </c>
      <c r="W25" s="2">
        <f t="shared" ca="1" si="7"/>
        <v>1</v>
      </c>
      <c r="X25" s="2">
        <f t="shared" ca="1" si="4"/>
        <v>24</v>
      </c>
      <c r="Y25" s="2">
        <f t="shared" ca="1" si="8"/>
        <v>1</v>
      </c>
      <c r="Z25" s="2">
        <f t="shared" ca="1" si="5"/>
        <v>0</v>
      </c>
      <c r="AA25" s="267">
        <f t="shared" ca="1" si="6"/>
        <v>1</v>
      </c>
      <c r="AD25" s="104"/>
      <c r="AH25" s="104"/>
    </row>
    <row r="26" spans="1:34" ht="13.9" x14ac:dyDescent="0.4">
      <c r="A26" s="250">
        <f t="shared" si="1"/>
        <v>12</v>
      </c>
      <c r="B26" s="278" t="s">
        <v>1239</v>
      </c>
      <c r="C26" s="277" t="s">
        <v>1247</v>
      </c>
      <c r="D26" s="112" t="s">
        <v>1129</v>
      </c>
      <c r="E26" s="12">
        <f ca="1">SUM(COUNTIF(INDIRECT("'Success Criteria'!" &amp; ADDRESS(10,A26+4)):INDIRECT("'Success Criteria'!" &amp; ADDRESS(75,A26+4)),"PASS"),COUNTIF(INDIRECT("'Success Criteria'!" &amp; ADDRESS(10,A26+4)):INDIRECT("'Success Criteria'!" &amp; ADDRESS(75,A26+4)),"PASS with comments"))</f>
        <v>13</v>
      </c>
      <c r="F26" s="14">
        <f ca="1">COUNTIF(INDIRECT("'Success Criteria'!" &amp; ADDRESS(10,A26+4)):INDIRECT("'Success Criteria'!" &amp; ADDRESS(75,A26+4)),"NON conformant")</f>
        <v>1</v>
      </c>
      <c r="G26" s="15">
        <f ca="1">COUNTIF(INDIRECT("'Success Criteria'!" &amp; ADDRESS(10,A26+4)):INDIRECT("'Success Criteria'!" &amp; ADDRESS(75,A26+4)),"N/A")</f>
        <v>18</v>
      </c>
      <c r="H26" s="11">
        <f ca="1">COUNTIF(INDIRECT("'Success Criteria'!" &amp; ADDRESS(10,A26+4)):INDIRECT("'Success Criteria'!" &amp; ADDRESS(75,A26+4)),"not tested")</f>
        <v>0</v>
      </c>
      <c r="I26" s="12">
        <f ca="1">SUM(COUNTIF(INDIRECT("'Success Criteria'!" &amp; ADDRESS(80,A26+4)):INDIRECT("'Success Criteria'!" &amp; ADDRESS(131,A26+4)),"PASS"),COUNTIF(INDIRECT("'Success Criteria'!" &amp; ADDRESS(80,A26+4)):INDIRECT("'Success Criteria'!" &amp; ADDRESS(131,A26+4)),"PASS with comments"))</f>
        <v>12</v>
      </c>
      <c r="J26" s="14">
        <f ca="1">COUNTIF(INDIRECT("'Success Criteria'!" &amp; ADDRESS(80,A26+4)):INDIRECT("'Success Criteria'!" &amp; ADDRESS(131,A26+4)),"NON conformant")</f>
        <v>0</v>
      </c>
      <c r="K26" s="15">
        <f ca="1">COUNTIF(INDIRECT("'Success Criteria'!" &amp; ADDRESS(80,A26+4)):INDIRECT("'Success Criteria'!" &amp; ADDRESS(131,A26+4)),"N/A")</f>
        <v>12</v>
      </c>
      <c r="L26" s="11">
        <f ca="1">COUNTIF(INDIRECT("'Success Criteria'!" &amp; ADDRESS(80,A26+4)):INDIRECT("'Success Criteria'!" &amp; ADDRESS(131,A26+4)),"not tested")</f>
        <v>0</v>
      </c>
      <c r="M26" s="12">
        <f ca="1">SUM(COUNTIF(INDIRECT("'Success Criteria'!" &amp; ADDRESS(136,A26+4)):INDIRECT("'Success Criteria'!" &amp; ADDRESS(196,A26+4)),"PASS"),COUNTIF(INDIRECT("'Success Criteria'!" &amp; ADDRESS(136,A26+4)):INDIRECT("'Success Criteria'!" &amp; ADDRESS(196,A26+4)),"PASS with comments"))</f>
        <v>0</v>
      </c>
      <c r="N26" s="14">
        <f ca="1">COUNTIF(INDIRECT("'Success Criteria'!" &amp; ADDRESS(136,A26+4)):INDIRECT("'Success Criteria'!" &amp; ADDRESS(196,A26+4)),"NON conformant")</f>
        <v>0</v>
      </c>
      <c r="O26" s="15">
        <f ca="1">COUNTIF(INDIRECT("'Success Criteria'!" &amp; ADDRESS(136,A26+4)):INDIRECT("'Success Criteria'!" &amp; ADDRESS(196,A26+4)),"N/A")</f>
        <v>0</v>
      </c>
      <c r="P26" s="11">
        <f ca="1">COUNTIF(INDIRECT("'Success Criteria'!" &amp; ADDRESS(136,A26+4)):INDIRECT("'Success Criteria'!" &amp; ADDRESS(196,A26+4)),"not tested")</f>
        <v>0</v>
      </c>
      <c r="Q26" s="12">
        <f t="shared" ca="1" si="2"/>
        <v>25</v>
      </c>
      <c r="R26" s="14">
        <f t="shared" ca="1" si="3"/>
        <v>1</v>
      </c>
      <c r="S26" s="15">
        <f t="shared" ca="1" si="3"/>
        <v>30</v>
      </c>
      <c r="T26" s="11">
        <f t="shared" ca="1" si="3"/>
        <v>0</v>
      </c>
      <c r="V26" s="24">
        <f t="shared" ca="1" si="0"/>
        <v>32</v>
      </c>
      <c r="W26" s="2">
        <f t="shared" ca="1" si="7"/>
        <v>1</v>
      </c>
      <c r="X26" s="2">
        <f t="shared" ca="1" si="4"/>
        <v>24</v>
      </c>
      <c r="Y26" s="2">
        <f t="shared" ca="1" si="8"/>
        <v>1</v>
      </c>
      <c r="Z26" s="2">
        <f t="shared" ca="1" si="5"/>
        <v>0</v>
      </c>
      <c r="AA26" s="267">
        <f t="shared" ca="1" si="6"/>
        <v>1</v>
      </c>
      <c r="AD26" s="104"/>
      <c r="AH26" s="104"/>
    </row>
    <row r="27" spans="1:34" ht="13.9" x14ac:dyDescent="0.4">
      <c r="A27" s="250">
        <f t="shared" si="1"/>
        <v>13</v>
      </c>
      <c r="B27" s="60" t="s">
        <v>1240</v>
      </c>
      <c r="C27" s="277" t="s">
        <v>1270</v>
      </c>
      <c r="D27" s="112" t="s">
        <v>1129</v>
      </c>
      <c r="E27" s="12">
        <f ca="1">SUM(COUNTIF(INDIRECT("'Success Criteria'!" &amp; ADDRESS(10,A27+4)):INDIRECT("'Success Criteria'!" &amp; ADDRESS(75,A27+4)),"PASS"),COUNTIF(INDIRECT("'Success Criteria'!" &amp; ADDRESS(10,A27+4)):INDIRECT("'Success Criteria'!" &amp; ADDRESS(75,A27+4)),"PASS with comments"))</f>
        <v>12</v>
      </c>
      <c r="F27" s="14">
        <f ca="1">COUNTIF(INDIRECT("'Success Criteria'!" &amp; ADDRESS(10,A27+4)):INDIRECT("'Success Criteria'!" &amp; ADDRESS(75,A27+4)),"NON conformant")</f>
        <v>1</v>
      </c>
      <c r="G27" s="15">
        <f ca="1">COUNTIF(INDIRECT("'Success Criteria'!" &amp; ADDRESS(10,A27+4)):INDIRECT("'Success Criteria'!" &amp; ADDRESS(75,A27+4)),"N/A")</f>
        <v>19</v>
      </c>
      <c r="H27" s="11">
        <f ca="1">COUNTIF(INDIRECT("'Success Criteria'!" &amp; ADDRESS(10,A27+4)):INDIRECT("'Success Criteria'!" &amp; ADDRESS(75,A27+4)),"not tested")</f>
        <v>0</v>
      </c>
      <c r="I27" s="12">
        <f ca="1">SUM(COUNTIF(INDIRECT("'Success Criteria'!" &amp; ADDRESS(80,A27+4)):INDIRECT("'Success Criteria'!" &amp; ADDRESS(131,A27+4)),"PASS"),COUNTIF(INDIRECT("'Success Criteria'!" &amp; ADDRESS(80,A27+4)):INDIRECT("'Success Criteria'!" &amp; ADDRESS(131,A27+4)),"PASS with comments"))</f>
        <v>11</v>
      </c>
      <c r="J27" s="14">
        <f ca="1">COUNTIF(INDIRECT("'Success Criteria'!" &amp; ADDRESS(80,A27+4)):INDIRECT("'Success Criteria'!" &amp; ADDRESS(131,A27+4)),"NON conformant")</f>
        <v>1</v>
      </c>
      <c r="K27" s="15">
        <f ca="1">COUNTIF(INDIRECT("'Success Criteria'!" &amp; ADDRESS(80,A27+4)):INDIRECT("'Success Criteria'!" &amp; ADDRESS(131,A27+4)),"N/A")</f>
        <v>12</v>
      </c>
      <c r="L27" s="11">
        <f ca="1">COUNTIF(INDIRECT("'Success Criteria'!" &amp; ADDRESS(80,A27+4)):INDIRECT("'Success Criteria'!" &amp; ADDRESS(131,A27+4)),"not tested")</f>
        <v>0</v>
      </c>
      <c r="M27" s="12">
        <f ca="1">SUM(COUNTIF(INDIRECT("'Success Criteria'!" &amp; ADDRESS(136,A27+4)):INDIRECT("'Success Criteria'!" &amp; ADDRESS(196,A27+4)),"PASS"),COUNTIF(INDIRECT("'Success Criteria'!" &amp; ADDRESS(136,A27+4)):INDIRECT("'Success Criteria'!" &amp; ADDRESS(196,A27+4)),"PASS with comments"))</f>
        <v>0</v>
      </c>
      <c r="N27" s="14">
        <f ca="1">COUNTIF(INDIRECT("'Success Criteria'!" &amp; ADDRESS(136,A27+4)):INDIRECT("'Success Criteria'!" &amp; ADDRESS(196,A27+4)),"NON conformant")</f>
        <v>0</v>
      </c>
      <c r="O27" s="15">
        <f ca="1">COUNTIF(INDIRECT("'Success Criteria'!" &amp; ADDRESS(136,A27+4)):INDIRECT("'Success Criteria'!" &amp; ADDRESS(196,A27+4)),"N/A")</f>
        <v>0</v>
      </c>
      <c r="P27" s="11">
        <f ca="1">COUNTIF(INDIRECT("'Success Criteria'!" &amp; ADDRESS(136,A27+4)):INDIRECT("'Success Criteria'!" &amp; ADDRESS(196,A27+4)),"not tested")</f>
        <v>0</v>
      </c>
      <c r="Q27" s="12">
        <f t="shared" ca="1" si="2"/>
        <v>23</v>
      </c>
      <c r="R27" s="14">
        <f t="shared" ca="1" si="3"/>
        <v>2</v>
      </c>
      <c r="S27" s="15">
        <f t="shared" ca="1" si="3"/>
        <v>31</v>
      </c>
      <c r="T27" s="11">
        <f t="shared" ca="1" si="3"/>
        <v>0</v>
      </c>
      <c r="V27" s="24">
        <f t="shared" ca="1" si="0"/>
        <v>32</v>
      </c>
      <c r="W27" s="2">
        <f t="shared" ca="1" si="7"/>
        <v>1</v>
      </c>
      <c r="X27" s="2">
        <f t="shared" ca="1" si="4"/>
        <v>24</v>
      </c>
      <c r="Y27" s="2">
        <f t="shared" ca="1" si="8"/>
        <v>1</v>
      </c>
      <c r="Z27" s="2">
        <f t="shared" ca="1" si="5"/>
        <v>0</v>
      </c>
      <c r="AA27" s="267">
        <f t="shared" ca="1" si="6"/>
        <v>1</v>
      </c>
      <c r="AD27" s="104"/>
      <c r="AH27" s="104"/>
    </row>
    <row r="28" spans="1:34" ht="13.9" x14ac:dyDescent="0.4">
      <c r="A28" s="250">
        <f t="shared" si="1"/>
        <v>14</v>
      </c>
      <c r="B28" s="278" t="s">
        <v>1241</v>
      </c>
      <c r="C28" s="277" t="s">
        <v>1234</v>
      </c>
      <c r="D28" s="112" t="s">
        <v>1129</v>
      </c>
      <c r="E28" s="12">
        <f ca="1">SUM(COUNTIF(INDIRECT("'Success Criteria'!" &amp; ADDRESS(10,A28+4)):INDIRECT("'Success Criteria'!" &amp; ADDRESS(75,A28+4)),"PASS"),COUNTIF(INDIRECT("'Success Criteria'!" &amp; ADDRESS(10,A28+4)):INDIRECT("'Success Criteria'!" &amp; ADDRESS(75,A28+4)),"PASS with comments"))</f>
        <v>11</v>
      </c>
      <c r="F28" s="14">
        <f ca="1">COUNTIF(INDIRECT("'Success Criteria'!" &amp; ADDRESS(10,A28+4)):INDIRECT("'Success Criteria'!" &amp; ADDRESS(75,A28+4)),"NON conformant")</f>
        <v>2</v>
      </c>
      <c r="G28" s="15">
        <f ca="1">COUNTIF(INDIRECT("'Success Criteria'!" &amp; ADDRESS(10,A28+4)):INDIRECT("'Success Criteria'!" &amp; ADDRESS(75,A28+4)),"N/A")</f>
        <v>19</v>
      </c>
      <c r="H28" s="11">
        <f ca="1">COUNTIF(INDIRECT("'Success Criteria'!" &amp; ADDRESS(10,A28+4)):INDIRECT("'Success Criteria'!" &amp; ADDRESS(75,A28+4)),"not tested")</f>
        <v>0</v>
      </c>
      <c r="I28" s="12">
        <f ca="1">SUM(COUNTIF(INDIRECT("'Success Criteria'!" &amp; ADDRESS(80,A28+4)):INDIRECT("'Success Criteria'!" &amp; ADDRESS(131,A28+4)),"PASS"),COUNTIF(INDIRECT("'Success Criteria'!" &amp; ADDRESS(80,A28+4)):INDIRECT("'Success Criteria'!" &amp; ADDRESS(131,A28+4)),"PASS with comments"))</f>
        <v>12</v>
      </c>
      <c r="J28" s="14">
        <f ca="1">COUNTIF(INDIRECT("'Success Criteria'!" &amp; ADDRESS(80,A28+4)):INDIRECT("'Success Criteria'!" &amp; ADDRESS(131,A28+4)),"NON conformant")</f>
        <v>0</v>
      </c>
      <c r="K28" s="15">
        <f ca="1">COUNTIF(INDIRECT("'Success Criteria'!" &amp; ADDRESS(80,A28+4)):INDIRECT("'Success Criteria'!" &amp; ADDRESS(131,A28+4)),"N/A")</f>
        <v>12</v>
      </c>
      <c r="L28" s="11">
        <f ca="1">COUNTIF(INDIRECT("'Success Criteria'!" &amp; ADDRESS(80,A28+4)):INDIRECT("'Success Criteria'!" &amp; ADDRESS(131,A28+4)),"not tested")</f>
        <v>0</v>
      </c>
      <c r="M28" s="12">
        <f ca="1">SUM(COUNTIF(INDIRECT("'Success Criteria'!" &amp; ADDRESS(136,A28+4)):INDIRECT("'Success Criteria'!" &amp; ADDRESS(196,A28+4)),"PASS"),COUNTIF(INDIRECT("'Success Criteria'!" &amp; ADDRESS(136,A28+4)):INDIRECT("'Success Criteria'!" &amp; ADDRESS(196,A28+4)),"PASS with comments"))</f>
        <v>0</v>
      </c>
      <c r="N28" s="14">
        <f ca="1">COUNTIF(INDIRECT("'Success Criteria'!" &amp; ADDRESS(136,A28+4)):INDIRECT("'Success Criteria'!" &amp; ADDRESS(196,A28+4)),"NON conformant")</f>
        <v>0</v>
      </c>
      <c r="O28" s="15">
        <f ca="1">COUNTIF(INDIRECT("'Success Criteria'!" &amp; ADDRESS(136,A28+4)):INDIRECT("'Success Criteria'!" &amp; ADDRESS(196,A28+4)),"N/A")</f>
        <v>0</v>
      </c>
      <c r="P28" s="11">
        <f ca="1">COUNTIF(INDIRECT("'Success Criteria'!" &amp; ADDRESS(136,A28+4)):INDIRECT("'Success Criteria'!" &amp; ADDRESS(196,A28+4)),"not tested")</f>
        <v>0</v>
      </c>
      <c r="Q28" s="12">
        <f t="shared" ca="1" si="2"/>
        <v>23</v>
      </c>
      <c r="R28" s="14">
        <f t="shared" ca="1" si="3"/>
        <v>2</v>
      </c>
      <c r="S28" s="15">
        <f t="shared" ca="1" si="3"/>
        <v>31</v>
      </c>
      <c r="T28" s="11">
        <f t="shared" ca="1" si="3"/>
        <v>0</v>
      </c>
      <c r="V28" s="24">
        <f t="shared" ca="1" si="0"/>
        <v>32</v>
      </c>
      <c r="W28" s="2">
        <f t="shared" ca="1" si="7"/>
        <v>1</v>
      </c>
      <c r="X28" s="2">
        <f t="shared" ca="1" si="4"/>
        <v>24</v>
      </c>
      <c r="Y28" s="2">
        <f t="shared" ca="1" si="8"/>
        <v>1</v>
      </c>
      <c r="Z28" s="2">
        <f t="shared" ca="1" si="5"/>
        <v>0</v>
      </c>
      <c r="AA28" s="267">
        <f t="shared" ca="1" si="6"/>
        <v>1</v>
      </c>
      <c r="AD28" s="104"/>
      <c r="AH28" s="104"/>
    </row>
    <row r="29" spans="1:34" ht="13.15" hidden="1" x14ac:dyDescent="0.4">
      <c r="A29" s="250">
        <f t="shared" si="1"/>
        <v>15</v>
      </c>
      <c r="B29" s="60" t="s">
        <v>1078</v>
      </c>
      <c r="C29" s="60" t="s">
        <v>277</v>
      </c>
      <c r="D29" s="112" t="s">
        <v>385</v>
      </c>
      <c r="E29" s="12">
        <f ca="1">SUM(COUNTIF(INDIRECT("'Success Criteria'!" &amp; ADDRESS(10,A29+4)):INDIRECT("'Success Criteria'!" &amp; ADDRESS(75,A29+4)),"PASS"),COUNTIF(INDIRECT("'Success Criteria'!" &amp; ADDRESS(10,A29+4)):INDIRECT("'Success Criteria'!" &amp; ADDRESS(75,A29+4)),"PASS with comments"))</f>
        <v>0</v>
      </c>
      <c r="F29" s="14">
        <f ca="1">COUNTIF(INDIRECT("'Success Criteria'!" &amp; ADDRESS(10,A29+4)):INDIRECT("'Success Criteria'!" &amp; ADDRESS(75,A29+4)),"NON conformant")</f>
        <v>0</v>
      </c>
      <c r="G29" s="15">
        <f ca="1">COUNTIF(INDIRECT("'Success Criteria'!" &amp; ADDRESS(10,A29+4)):INDIRECT("'Success Criteria'!" &amp; ADDRESS(75,A29+4)),"N/A")</f>
        <v>1</v>
      </c>
      <c r="H29" s="11">
        <f ca="1">COUNTIF(INDIRECT("'Success Criteria'!" &amp; ADDRESS(10,A29+4)):INDIRECT("'Success Criteria'!" &amp; ADDRESS(75,A29+4)),"not tested")</f>
        <v>0</v>
      </c>
      <c r="I29" s="12">
        <f ca="1">SUM(COUNTIF(INDIRECT("'Success Criteria'!" &amp; ADDRESS(80,A29+4)):INDIRECT("'Success Criteria'!" &amp; ADDRESS(131,A29+4)),"PASS"),COUNTIF(INDIRECT("'Success Criteria'!" &amp; ADDRESS(80,A29+4)):INDIRECT("'Success Criteria'!" &amp; ADDRESS(131,A29+4)),"PASS with comments"))</f>
        <v>2</v>
      </c>
      <c r="J29" s="14">
        <f ca="1">COUNTIF(INDIRECT("'Success Criteria'!" &amp; ADDRESS(80,A29+4)):INDIRECT("'Success Criteria'!" &amp; ADDRESS(131,A29+4)),"NON conformant")</f>
        <v>0</v>
      </c>
      <c r="K29" s="15">
        <f ca="1">COUNTIF(INDIRECT("'Success Criteria'!" &amp; ADDRESS(80,A29+4)):INDIRECT("'Success Criteria'!" &amp; ADDRESS(131,A29+4)),"N/A")</f>
        <v>0</v>
      </c>
      <c r="L29" s="11">
        <f ca="1">COUNTIF(INDIRECT("'Success Criteria'!" &amp; ADDRESS(80,A29+4)):INDIRECT("'Success Criteria'!" &amp; ADDRESS(131,A29+4)),"not tested")</f>
        <v>0</v>
      </c>
      <c r="M29" s="12">
        <f ca="1">SUM(COUNTIF(INDIRECT("'Success Criteria'!" &amp; ADDRESS(136,A29+4)):INDIRECT("'Success Criteria'!" &amp; ADDRESS(196,A29+4)),"PASS"),COUNTIF(INDIRECT("'Success Criteria'!" &amp; ADDRESS(136,A29+4)):INDIRECT("'Success Criteria'!" &amp; ADDRESS(196,A29+4)),"PASS with comments"))</f>
        <v>0</v>
      </c>
      <c r="N29" s="14">
        <f ca="1">COUNTIF(INDIRECT("'Success Criteria'!" &amp; ADDRESS(136,A29+4)):INDIRECT("'Success Criteria'!" &amp; ADDRESS(196,A29+4)),"NON conformant")</f>
        <v>0</v>
      </c>
      <c r="O29" s="15">
        <f ca="1">COUNTIF(INDIRECT("'Success Criteria'!" &amp; ADDRESS(136,A29+4)):INDIRECT("'Success Criteria'!" &amp; ADDRESS(196,A29+4)),"N/A")</f>
        <v>0</v>
      </c>
      <c r="P29" s="11">
        <f ca="1">COUNTIF(INDIRECT("'Success Criteria'!" &amp; ADDRESS(136,A29+4)):INDIRECT("'Success Criteria'!" &amp; ADDRESS(196,A29+4)),"not tested")</f>
        <v>0</v>
      </c>
      <c r="Q29" s="12">
        <f t="shared" ca="1" si="2"/>
        <v>2</v>
      </c>
      <c r="R29" s="14">
        <f t="shared" ca="1" si="3"/>
        <v>0</v>
      </c>
      <c r="S29" s="15">
        <f t="shared" ca="1" si="3"/>
        <v>1</v>
      </c>
      <c r="T29" s="11">
        <f t="shared" ca="1" si="3"/>
        <v>0</v>
      </c>
      <c r="V29" s="24">
        <f t="shared" ca="1" si="0"/>
        <v>1</v>
      </c>
      <c r="W29" s="2" t="str">
        <f t="shared" ca="1" si="7"/>
        <v/>
      </c>
      <c r="X29" s="2">
        <f t="shared" ca="1" si="4"/>
        <v>2</v>
      </c>
      <c r="Y29" s="2" t="str">
        <f t="shared" ca="1" si="8"/>
        <v/>
      </c>
      <c r="Z29" s="2">
        <f t="shared" ca="1" si="5"/>
        <v>0</v>
      </c>
      <c r="AA29" s="267">
        <f t="shared" ca="1" si="6"/>
        <v>1</v>
      </c>
      <c r="AD29" s="104"/>
      <c r="AH29" s="104"/>
    </row>
    <row r="30" spans="1:34" ht="13.15" hidden="1" x14ac:dyDescent="0.4">
      <c r="A30" s="250">
        <f t="shared" si="1"/>
        <v>16</v>
      </c>
      <c r="B30" s="60" t="s">
        <v>1079</v>
      </c>
      <c r="C30" s="60" t="s">
        <v>0</v>
      </c>
      <c r="D30" s="112" t="s">
        <v>385</v>
      </c>
      <c r="E30" s="12">
        <f ca="1">SUM(COUNTIF(INDIRECT("'Success Criteria'!" &amp; ADDRESS(10,A30+4)):INDIRECT("'Success Criteria'!" &amp; ADDRESS(75,A30+4)),"PASS"),COUNTIF(INDIRECT("'Success Criteria'!" &amp; ADDRESS(10,A30+4)):INDIRECT("'Success Criteria'!" &amp; ADDRESS(75,A30+4)),"PASS with comments"))</f>
        <v>0</v>
      </c>
      <c r="F30" s="14">
        <f ca="1">COUNTIF(INDIRECT("'Success Criteria'!" &amp; ADDRESS(10,A30+4)):INDIRECT("'Success Criteria'!" &amp; ADDRESS(75,A30+4)),"NON conformant")</f>
        <v>0</v>
      </c>
      <c r="G30" s="15">
        <f ca="1">COUNTIF(INDIRECT("'Success Criteria'!" &amp; ADDRESS(10,A30+4)):INDIRECT("'Success Criteria'!" &amp; ADDRESS(75,A30+4)),"N/A")</f>
        <v>1</v>
      </c>
      <c r="H30" s="11">
        <f ca="1">COUNTIF(INDIRECT("'Success Criteria'!" &amp; ADDRESS(10,A30+4)):INDIRECT("'Success Criteria'!" &amp; ADDRESS(75,A30+4)),"not tested")</f>
        <v>0</v>
      </c>
      <c r="I30" s="12">
        <f ca="1">SUM(COUNTIF(INDIRECT("'Success Criteria'!" &amp; ADDRESS(80,A30+4)):INDIRECT("'Success Criteria'!" &amp; ADDRESS(131,A30+4)),"PASS"),COUNTIF(INDIRECT("'Success Criteria'!" &amp; ADDRESS(80,A30+4)):INDIRECT("'Success Criteria'!" &amp; ADDRESS(131,A30+4)),"PASS with comments"))</f>
        <v>2</v>
      </c>
      <c r="J30" s="14">
        <f ca="1">COUNTIF(INDIRECT("'Success Criteria'!" &amp; ADDRESS(80,A30+4)):INDIRECT("'Success Criteria'!" &amp; ADDRESS(131,A30+4)),"NON conformant")</f>
        <v>0</v>
      </c>
      <c r="K30" s="15">
        <f ca="1">COUNTIF(INDIRECT("'Success Criteria'!" &amp; ADDRESS(80,A30+4)):INDIRECT("'Success Criteria'!" &amp; ADDRESS(131,A30+4)),"N/A")</f>
        <v>0</v>
      </c>
      <c r="L30" s="11">
        <f ca="1">COUNTIF(INDIRECT("'Success Criteria'!" &amp; ADDRESS(80,A30+4)):INDIRECT("'Success Criteria'!" &amp; ADDRESS(131,A30+4)),"not tested")</f>
        <v>0</v>
      </c>
      <c r="M30" s="12">
        <f ca="1">SUM(COUNTIF(INDIRECT("'Success Criteria'!" &amp; ADDRESS(136,A30+4)):INDIRECT("'Success Criteria'!" &amp; ADDRESS(196,A30+4)),"PASS"),COUNTIF(INDIRECT("'Success Criteria'!" &amp; ADDRESS(136,A30+4)):INDIRECT("'Success Criteria'!" &amp; ADDRESS(196,A30+4)),"PASS with comments"))</f>
        <v>0</v>
      </c>
      <c r="N30" s="14">
        <f ca="1">COUNTIF(INDIRECT("'Success Criteria'!" &amp; ADDRESS(136,A30+4)):INDIRECT("'Success Criteria'!" &amp; ADDRESS(196,A30+4)),"NON conformant")</f>
        <v>0</v>
      </c>
      <c r="O30" s="15">
        <f ca="1">COUNTIF(INDIRECT("'Success Criteria'!" &amp; ADDRESS(136,A30+4)):INDIRECT("'Success Criteria'!" &amp; ADDRESS(196,A30+4)),"N/A")</f>
        <v>0</v>
      </c>
      <c r="P30" s="11">
        <f ca="1">COUNTIF(INDIRECT("'Success Criteria'!" &amp; ADDRESS(136,A30+4)):INDIRECT("'Success Criteria'!" &amp; ADDRESS(196,A30+4)),"not tested")</f>
        <v>0</v>
      </c>
      <c r="Q30" s="12">
        <f t="shared" ca="1" si="2"/>
        <v>2</v>
      </c>
      <c r="R30" s="14">
        <f t="shared" ca="1" si="3"/>
        <v>0</v>
      </c>
      <c r="S30" s="15">
        <f t="shared" ca="1" si="3"/>
        <v>1</v>
      </c>
      <c r="T30" s="11">
        <f t="shared" ca="1" si="3"/>
        <v>0</v>
      </c>
      <c r="V30" s="24">
        <f t="shared" ca="1" si="0"/>
        <v>1</v>
      </c>
      <c r="W30" s="2" t="str">
        <f t="shared" ca="1" si="7"/>
        <v/>
      </c>
      <c r="X30" s="2">
        <f t="shared" ca="1" si="4"/>
        <v>2</v>
      </c>
      <c r="Y30" s="2" t="str">
        <f t="shared" ca="1" si="8"/>
        <v/>
      </c>
      <c r="Z30" s="2">
        <f t="shared" ca="1" si="5"/>
        <v>0</v>
      </c>
      <c r="AA30" s="267">
        <f t="shared" ca="1" si="6"/>
        <v>1</v>
      </c>
      <c r="AD30" s="104"/>
      <c r="AH30" s="104"/>
    </row>
    <row r="31" spans="1:34" ht="13.15" hidden="1" x14ac:dyDescent="0.4">
      <c r="A31" s="250">
        <f t="shared" si="1"/>
        <v>17</v>
      </c>
      <c r="B31" s="60" t="s">
        <v>1080</v>
      </c>
      <c r="C31" s="60" t="s">
        <v>1</v>
      </c>
      <c r="D31" s="112" t="s">
        <v>385</v>
      </c>
      <c r="E31" s="12">
        <f ca="1">SUM(COUNTIF(INDIRECT("'Success Criteria'!" &amp; ADDRESS(10,A31+4)):INDIRECT("'Success Criteria'!" &amp; ADDRESS(75,A31+4)),"PASS"),COUNTIF(INDIRECT("'Success Criteria'!" &amp; ADDRESS(10,A31+4)):INDIRECT("'Success Criteria'!" &amp; ADDRESS(75,A31+4)),"PASS with comments"))</f>
        <v>0</v>
      </c>
      <c r="F31" s="14">
        <f ca="1">COUNTIF(INDIRECT("'Success Criteria'!" &amp; ADDRESS(10,A31+4)):INDIRECT("'Success Criteria'!" &amp; ADDRESS(75,A31+4)),"NON conformant")</f>
        <v>0</v>
      </c>
      <c r="G31" s="15">
        <f ca="1">COUNTIF(INDIRECT("'Success Criteria'!" &amp; ADDRESS(10,A31+4)):INDIRECT("'Success Criteria'!" &amp; ADDRESS(75,A31+4)),"N/A")</f>
        <v>1</v>
      </c>
      <c r="H31" s="11">
        <f ca="1">COUNTIF(INDIRECT("'Success Criteria'!" &amp; ADDRESS(10,A31+4)):INDIRECT("'Success Criteria'!" &amp; ADDRESS(75,A31+4)),"not tested")</f>
        <v>0</v>
      </c>
      <c r="I31" s="12">
        <f ca="1">SUM(COUNTIF(INDIRECT("'Success Criteria'!" &amp; ADDRESS(80,A31+4)):INDIRECT("'Success Criteria'!" &amp; ADDRESS(131,A31+4)),"PASS"),COUNTIF(INDIRECT("'Success Criteria'!" &amp; ADDRESS(80,A31+4)):INDIRECT("'Success Criteria'!" &amp; ADDRESS(131,A31+4)),"PASS with comments"))</f>
        <v>2</v>
      </c>
      <c r="J31" s="14">
        <f ca="1">COUNTIF(INDIRECT("'Success Criteria'!" &amp; ADDRESS(80,A31+4)):INDIRECT("'Success Criteria'!" &amp; ADDRESS(131,A31+4)),"NON conformant")</f>
        <v>0</v>
      </c>
      <c r="K31" s="15">
        <f ca="1">COUNTIF(INDIRECT("'Success Criteria'!" &amp; ADDRESS(80,A31+4)):INDIRECT("'Success Criteria'!" &amp; ADDRESS(131,A31+4)),"N/A")</f>
        <v>0</v>
      </c>
      <c r="L31" s="11">
        <f ca="1">COUNTIF(INDIRECT("'Success Criteria'!" &amp; ADDRESS(80,A31+4)):INDIRECT("'Success Criteria'!" &amp; ADDRESS(131,A31+4)),"not tested")</f>
        <v>0</v>
      </c>
      <c r="M31" s="12">
        <f ca="1">SUM(COUNTIF(INDIRECT("'Success Criteria'!" &amp; ADDRESS(136,A31+4)):INDIRECT("'Success Criteria'!" &amp; ADDRESS(196,A31+4)),"PASS"),COUNTIF(INDIRECT("'Success Criteria'!" &amp; ADDRESS(136,A31+4)):INDIRECT("'Success Criteria'!" &amp; ADDRESS(196,A31+4)),"PASS with comments"))</f>
        <v>0</v>
      </c>
      <c r="N31" s="14">
        <f ca="1">COUNTIF(INDIRECT("'Success Criteria'!" &amp; ADDRESS(136,A31+4)):INDIRECT("'Success Criteria'!" &amp; ADDRESS(196,A31+4)),"NON conformant")</f>
        <v>0</v>
      </c>
      <c r="O31" s="15">
        <f ca="1">COUNTIF(INDIRECT("'Success Criteria'!" &amp; ADDRESS(136,A31+4)):INDIRECT("'Success Criteria'!" &amp; ADDRESS(196,A31+4)),"N/A")</f>
        <v>0</v>
      </c>
      <c r="P31" s="11">
        <f ca="1">COUNTIF(INDIRECT("'Success Criteria'!" &amp; ADDRESS(136,A31+4)):INDIRECT("'Success Criteria'!" &amp; ADDRESS(196,A31+4)),"not tested")</f>
        <v>0</v>
      </c>
      <c r="Q31" s="12">
        <f t="shared" ca="1" si="2"/>
        <v>2</v>
      </c>
      <c r="R31" s="14">
        <f t="shared" ca="1" si="3"/>
        <v>0</v>
      </c>
      <c r="S31" s="15">
        <f t="shared" ca="1" si="3"/>
        <v>1</v>
      </c>
      <c r="T31" s="11">
        <f t="shared" ca="1" si="3"/>
        <v>0</v>
      </c>
      <c r="V31" s="24">
        <f t="shared" ca="1" si="0"/>
        <v>1</v>
      </c>
      <c r="W31" s="2" t="str">
        <f t="shared" ca="1" si="7"/>
        <v/>
      </c>
      <c r="X31" s="2">
        <f t="shared" ca="1" si="4"/>
        <v>2</v>
      </c>
      <c r="Y31" s="2" t="str">
        <f t="shared" ca="1" si="8"/>
        <v/>
      </c>
      <c r="Z31" s="2">
        <f t="shared" ca="1" si="5"/>
        <v>0</v>
      </c>
      <c r="AA31" s="267">
        <f t="shared" ca="1" si="6"/>
        <v>1</v>
      </c>
      <c r="AD31" s="104"/>
      <c r="AH31" s="104"/>
    </row>
    <row r="32" spans="1:34" ht="13.15" hidden="1" x14ac:dyDescent="0.4">
      <c r="A32" s="250">
        <f t="shared" si="1"/>
        <v>18</v>
      </c>
      <c r="B32" s="60" t="s">
        <v>1077</v>
      </c>
      <c r="C32" s="60" t="s">
        <v>2</v>
      </c>
      <c r="D32" s="112" t="s">
        <v>385</v>
      </c>
      <c r="E32" s="12">
        <f ca="1">SUM(COUNTIF(INDIRECT("'Success Criteria'!" &amp; ADDRESS(10,A32+4)):INDIRECT("'Success Criteria'!" &amp; ADDRESS(75,A32+4)),"PASS"),COUNTIF(INDIRECT("'Success Criteria'!" &amp; ADDRESS(10,A32+4)):INDIRECT("'Success Criteria'!" &amp; ADDRESS(75,A32+4)),"PASS with comments"))</f>
        <v>0</v>
      </c>
      <c r="F32" s="14">
        <f ca="1">COUNTIF(INDIRECT("'Success Criteria'!" &amp; ADDRESS(10,A32+4)):INDIRECT("'Success Criteria'!" &amp; ADDRESS(75,A32+4)),"NON conformant")</f>
        <v>0</v>
      </c>
      <c r="G32" s="15">
        <f ca="1">COUNTIF(INDIRECT("'Success Criteria'!" &amp; ADDRESS(10,A32+4)):INDIRECT("'Success Criteria'!" &amp; ADDRESS(75,A32+4)),"N/A")</f>
        <v>1</v>
      </c>
      <c r="H32" s="11">
        <f ca="1">COUNTIF(INDIRECT("'Success Criteria'!" &amp; ADDRESS(10,A32+4)):INDIRECT("'Success Criteria'!" &amp; ADDRESS(75,A32+4)),"not tested")</f>
        <v>0</v>
      </c>
      <c r="I32" s="12">
        <f ca="1">SUM(COUNTIF(INDIRECT("'Success Criteria'!" &amp; ADDRESS(80,A32+4)):INDIRECT("'Success Criteria'!" &amp; ADDRESS(131,A32+4)),"PASS"),COUNTIF(INDIRECT("'Success Criteria'!" &amp; ADDRESS(80,A32+4)):INDIRECT("'Success Criteria'!" &amp; ADDRESS(131,A32+4)),"PASS with comments"))</f>
        <v>2</v>
      </c>
      <c r="J32" s="14">
        <f ca="1">COUNTIF(INDIRECT("'Success Criteria'!" &amp; ADDRESS(80,A32+4)):INDIRECT("'Success Criteria'!" &amp; ADDRESS(131,A32+4)),"NON conformant")</f>
        <v>0</v>
      </c>
      <c r="K32" s="15">
        <f ca="1">COUNTIF(INDIRECT("'Success Criteria'!" &amp; ADDRESS(80,A32+4)):INDIRECT("'Success Criteria'!" &amp; ADDRESS(131,A32+4)),"N/A")</f>
        <v>0</v>
      </c>
      <c r="L32" s="11">
        <f ca="1">COUNTIF(INDIRECT("'Success Criteria'!" &amp; ADDRESS(80,A32+4)):INDIRECT("'Success Criteria'!" &amp; ADDRESS(131,A32+4)),"not tested")</f>
        <v>0</v>
      </c>
      <c r="M32" s="12">
        <f ca="1">SUM(COUNTIF(INDIRECT("'Success Criteria'!" &amp; ADDRESS(136,A32+4)):INDIRECT("'Success Criteria'!" &amp; ADDRESS(196,A32+4)),"PASS"),COUNTIF(INDIRECT("'Success Criteria'!" &amp; ADDRESS(136,A32+4)):INDIRECT("'Success Criteria'!" &amp; ADDRESS(196,A32+4)),"PASS with comments"))</f>
        <v>0</v>
      </c>
      <c r="N32" s="14">
        <f ca="1">COUNTIF(INDIRECT("'Success Criteria'!" &amp; ADDRESS(136,A32+4)):INDIRECT("'Success Criteria'!" &amp; ADDRESS(196,A32+4)),"NON conformant")</f>
        <v>0</v>
      </c>
      <c r="O32" s="15">
        <f ca="1">COUNTIF(INDIRECT("'Success Criteria'!" &amp; ADDRESS(136,A32+4)):INDIRECT("'Success Criteria'!" &amp; ADDRESS(196,A32+4)),"N/A")</f>
        <v>0</v>
      </c>
      <c r="P32" s="11">
        <f ca="1">COUNTIF(INDIRECT("'Success Criteria'!" &amp; ADDRESS(136,A32+4)):INDIRECT("'Success Criteria'!" &amp; ADDRESS(196,A32+4)),"not tested")</f>
        <v>0</v>
      </c>
      <c r="Q32" s="12">
        <f t="shared" ca="1" si="2"/>
        <v>2</v>
      </c>
      <c r="R32" s="14">
        <f t="shared" ca="1" si="3"/>
        <v>0</v>
      </c>
      <c r="S32" s="15">
        <f t="shared" ca="1" si="3"/>
        <v>1</v>
      </c>
      <c r="T32" s="11">
        <f t="shared" ca="1" si="3"/>
        <v>0</v>
      </c>
      <c r="V32" s="24">
        <f t="shared" ca="1" si="0"/>
        <v>1</v>
      </c>
      <c r="W32" s="2" t="str">
        <f t="shared" ca="1" si="7"/>
        <v/>
      </c>
      <c r="X32" s="2">
        <f t="shared" ca="1" si="4"/>
        <v>2</v>
      </c>
      <c r="Y32" s="2" t="str">
        <f t="shared" ca="1" si="8"/>
        <v/>
      </c>
      <c r="Z32" s="2">
        <f t="shared" ca="1" si="5"/>
        <v>0</v>
      </c>
      <c r="AA32" s="267">
        <f t="shared" ca="1" si="6"/>
        <v>1</v>
      </c>
      <c r="AD32" s="104"/>
      <c r="AH32" s="104"/>
    </row>
    <row r="33" spans="1:34" ht="13.15" hidden="1" x14ac:dyDescent="0.4">
      <c r="A33" s="250">
        <f t="shared" si="1"/>
        <v>19</v>
      </c>
      <c r="B33" s="60" t="s">
        <v>1076</v>
      </c>
      <c r="C33" s="60" t="s">
        <v>3</v>
      </c>
      <c r="D33" s="112" t="s">
        <v>385</v>
      </c>
      <c r="E33" s="12">
        <f ca="1">SUM(COUNTIF(INDIRECT("'Success Criteria'!" &amp; ADDRESS(10,A33+4)):INDIRECT("'Success Criteria'!" &amp; ADDRESS(75,A33+4)),"PASS"),COUNTIF(INDIRECT("'Success Criteria'!" &amp; ADDRESS(10,A33+4)):INDIRECT("'Success Criteria'!" &amp; ADDRESS(75,A33+4)),"PASS with comments"))</f>
        <v>0</v>
      </c>
      <c r="F33" s="14">
        <f ca="1">COUNTIF(INDIRECT("'Success Criteria'!" &amp; ADDRESS(10,A33+4)):INDIRECT("'Success Criteria'!" &amp; ADDRESS(75,A33+4)),"NON conformant")</f>
        <v>0</v>
      </c>
      <c r="G33" s="15">
        <f ca="1">COUNTIF(INDIRECT("'Success Criteria'!" &amp; ADDRESS(10,A33+4)):INDIRECT("'Success Criteria'!" &amp; ADDRESS(75,A33+4)),"N/A")</f>
        <v>1</v>
      </c>
      <c r="H33" s="11">
        <f ca="1">COUNTIF(INDIRECT("'Success Criteria'!" &amp; ADDRESS(10,A33+4)):INDIRECT("'Success Criteria'!" &amp; ADDRESS(75,A33+4)),"not tested")</f>
        <v>0</v>
      </c>
      <c r="I33" s="12">
        <f ca="1">SUM(COUNTIF(INDIRECT("'Success Criteria'!" &amp; ADDRESS(80,A33+4)):INDIRECT("'Success Criteria'!" &amp; ADDRESS(131,A33+4)),"PASS"),COUNTIF(INDIRECT("'Success Criteria'!" &amp; ADDRESS(80,A33+4)):INDIRECT("'Success Criteria'!" &amp; ADDRESS(131,A33+4)),"PASS with comments"))</f>
        <v>2</v>
      </c>
      <c r="J33" s="14">
        <f ca="1">COUNTIF(INDIRECT("'Success Criteria'!" &amp; ADDRESS(80,A33+4)):INDIRECT("'Success Criteria'!" &amp; ADDRESS(131,A33+4)),"NON conformant")</f>
        <v>0</v>
      </c>
      <c r="K33" s="15">
        <f ca="1">COUNTIF(INDIRECT("'Success Criteria'!" &amp; ADDRESS(80,A33+4)):INDIRECT("'Success Criteria'!" &amp; ADDRESS(131,A33+4)),"N/A")</f>
        <v>0</v>
      </c>
      <c r="L33" s="11">
        <f ca="1">COUNTIF(INDIRECT("'Success Criteria'!" &amp; ADDRESS(80,A33+4)):INDIRECT("'Success Criteria'!" &amp; ADDRESS(131,A33+4)),"not tested")</f>
        <v>0</v>
      </c>
      <c r="M33" s="12">
        <f ca="1">SUM(COUNTIF(INDIRECT("'Success Criteria'!" &amp; ADDRESS(136,A33+4)):INDIRECT("'Success Criteria'!" &amp; ADDRESS(196,A33+4)),"PASS"),COUNTIF(INDIRECT("'Success Criteria'!" &amp; ADDRESS(136,A33+4)):INDIRECT("'Success Criteria'!" &amp; ADDRESS(196,A33+4)),"PASS with comments"))</f>
        <v>0</v>
      </c>
      <c r="N33" s="14">
        <f ca="1">COUNTIF(INDIRECT("'Success Criteria'!" &amp; ADDRESS(136,A33+4)):INDIRECT("'Success Criteria'!" &amp; ADDRESS(196,A33+4)),"NON conformant")</f>
        <v>0</v>
      </c>
      <c r="O33" s="15">
        <f ca="1">COUNTIF(INDIRECT("'Success Criteria'!" &amp; ADDRESS(136,A33+4)):INDIRECT("'Success Criteria'!" &amp; ADDRESS(196,A33+4)),"N/A")</f>
        <v>0</v>
      </c>
      <c r="P33" s="11">
        <f ca="1">COUNTIF(INDIRECT("'Success Criteria'!" &amp; ADDRESS(136,A33+4)):INDIRECT("'Success Criteria'!" &amp; ADDRESS(196,A33+4)),"not tested")</f>
        <v>0</v>
      </c>
      <c r="Q33" s="12">
        <f t="shared" ca="1" si="2"/>
        <v>2</v>
      </c>
      <c r="R33" s="14">
        <f t="shared" ca="1" si="3"/>
        <v>0</v>
      </c>
      <c r="S33" s="15">
        <f t="shared" ca="1" si="3"/>
        <v>1</v>
      </c>
      <c r="T33" s="11">
        <f t="shared" ca="1" si="3"/>
        <v>0</v>
      </c>
      <c r="V33" s="24">
        <f t="shared" ca="1" si="0"/>
        <v>1</v>
      </c>
      <c r="W33" s="2" t="str">
        <f t="shared" ca="1" si="7"/>
        <v/>
      </c>
      <c r="X33" s="2">
        <f t="shared" ca="1" si="4"/>
        <v>2</v>
      </c>
      <c r="Y33" s="2" t="str">
        <f t="shared" ca="1" si="8"/>
        <v/>
      </c>
      <c r="Z33" s="2">
        <f t="shared" ca="1" si="5"/>
        <v>0</v>
      </c>
      <c r="AA33" s="267">
        <f t="shared" ca="1" si="6"/>
        <v>1</v>
      </c>
      <c r="AD33" s="104"/>
      <c r="AH33" s="104"/>
    </row>
    <row r="34" spans="1:34" ht="13.15" hidden="1" x14ac:dyDescent="0.4">
      <c r="A34" s="250">
        <f t="shared" si="1"/>
        <v>20</v>
      </c>
      <c r="B34" s="60" t="s">
        <v>1075</v>
      </c>
      <c r="C34" s="60" t="s">
        <v>4</v>
      </c>
      <c r="D34" s="112" t="s">
        <v>385</v>
      </c>
      <c r="E34" s="12">
        <f ca="1">SUM(COUNTIF(INDIRECT("'Success Criteria'!" &amp; ADDRESS(10,A34+4)):INDIRECT("'Success Criteria'!" &amp; ADDRESS(75,A34+4)),"PASS"),COUNTIF(INDIRECT("'Success Criteria'!" &amp; ADDRESS(10,A34+4)):INDIRECT("'Success Criteria'!" &amp; ADDRESS(75,A34+4)),"PASS with comments"))</f>
        <v>0</v>
      </c>
      <c r="F34" s="14">
        <f ca="1">COUNTIF(INDIRECT("'Success Criteria'!" &amp; ADDRESS(10,A34+4)):INDIRECT("'Success Criteria'!" &amp; ADDRESS(75,A34+4)),"NON conformant")</f>
        <v>0</v>
      </c>
      <c r="G34" s="15">
        <f ca="1">COUNTIF(INDIRECT("'Success Criteria'!" &amp; ADDRESS(10,A34+4)):INDIRECT("'Success Criteria'!" &amp; ADDRESS(75,A34+4)),"N/A")</f>
        <v>1</v>
      </c>
      <c r="H34" s="11">
        <f ca="1">COUNTIF(INDIRECT("'Success Criteria'!" &amp; ADDRESS(10,A34+4)):INDIRECT("'Success Criteria'!" &amp; ADDRESS(75,A34+4)),"not tested")</f>
        <v>0</v>
      </c>
      <c r="I34" s="12">
        <f ca="1">SUM(COUNTIF(INDIRECT("'Success Criteria'!" &amp; ADDRESS(80,A34+4)):INDIRECT("'Success Criteria'!" &amp; ADDRESS(131,A34+4)),"PASS"),COUNTIF(INDIRECT("'Success Criteria'!" &amp; ADDRESS(80,A34+4)):INDIRECT("'Success Criteria'!" &amp; ADDRESS(131,A34+4)),"PASS with comments"))</f>
        <v>2</v>
      </c>
      <c r="J34" s="14">
        <f ca="1">COUNTIF(INDIRECT("'Success Criteria'!" &amp; ADDRESS(80,A34+4)):INDIRECT("'Success Criteria'!" &amp; ADDRESS(131,A34+4)),"NON conformant")</f>
        <v>0</v>
      </c>
      <c r="K34" s="15">
        <f ca="1">COUNTIF(INDIRECT("'Success Criteria'!" &amp; ADDRESS(80,A34+4)):INDIRECT("'Success Criteria'!" &amp; ADDRESS(131,A34+4)),"N/A")</f>
        <v>0</v>
      </c>
      <c r="L34" s="11">
        <f ca="1">COUNTIF(INDIRECT("'Success Criteria'!" &amp; ADDRESS(80,A34+4)):INDIRECT("'Success Criteria'!" &amp; ADDRESS(131,A34+4)),"not tested")</f>
        <v>0</v>
      </c>
      <c r="M34" s="12">
        <f ca="1">SUM(COUNTIF(INDIRECT("'Success Criteria'!" &amp; ADDRESS(136,A34+4)):INDIRECT("'Success Criteria'!" &amp; ADDRESS(196,A34+4)),"PASS"),COUNTIF(INDIRECT("'Success Criteria'!" &amp; ADDRESS(136,A34+4)):INDIRECT("'Success Criteria'!" &amp; ADDRESS(196,A34+4)),"PASS with comments"))</f>
        <v>0</v>
      </c>
      <c r="N34" s="14">
        <f ca="1">COUNTIF(INDIRECT("'Success Criteria'!" &amp; ADDRESS(136,A34+4)):INDIRECT("'Success Criteria'!" &amp; ADDRESS(196,A34+4)),"NON conformant")</f>
        <v>0</v>
      </c>
      <c r="O34" s="15">
        <f ca="1">COUNTIF(INDIRECT("'Success Criteria'!" &amp; ADDRESS(136,A34+4)):INDIRECT("'Success Criteria'!" &amp; ADDRESS(196,A34+4)),"N/A")</f>
        <v>0</v>
      </c>
      <c r="P34" s="11">
        <f ca="1">COUNTIF(INDIRECT("'Success Criteria'!" &amp; ADDRESS(136,A34+4)):INDIRECT("'Success Criteria'!" &amp; ADDRESS(196,A34+4)),"not tested")</f>
        <v>0</v>
      </c>
      <c r="Q34" s="12">
        <f t="shared" ca="1" si="2"/>
        <v>2</v>
      </c>
      <c r="R34" s="14">
        <f t="shared" ca="1" si="3"/>
        <v>0</v>
      </c>
      <c r="S34" s="15">
        <f t="shared" ca="1" si="3"/>
        <v>1</v>
      </c>
      <c r="T34" s="11">
        <f t="shared" ca="1" si="3"/>
        <v>0</v>
      </c>
      <c r="V34" s="24">
        <f t="shared" ca="1" si="0"/>
        <v>1</v>
      </c>
      <c r="W34" s="2" t="str">
        <f t="shared" ca="1" si="7"/>
        <v/>
      </c>
      <c r="X34" s="2">
        <f t="shared" ca="1" si="4"/>
        <v>2</v>
      </c>
      <c r="Y34" s="2" t="str">
        <f t="shared" ca="1" si="8"/>
        <v/>
      </c>
      <c r="Z34" s="2">
        <f t="shared" ca="1" si="5"/>
        <v>0</v>
      </c>
      <c r="AA34" s="267">
        <f t="shared" ca="1" si="6"/>
        <v>1</v>
      </c>
      <c r="AD34" s="104"/>
      <c r="AH34" s="104"/>
    </row>
    <row r="35" spans="1:34" ht="13.15" hidden="1" x14ac:dyDescent="0.4">
      <c r="A35" s="250">
        <f t="shared" si="1"/>
        <v>21</v>
      </c>
      <c r="B35" s="60" t="s">
        <v>5</v>
      </c>
      <c r="C35" s="60" t="s">
        <v>6</v>
      </c>
      <c r="D35" s="112" t="s">
        <v>385</v>
      </c>
      <c r="E35" s="12">
        <f ca="1">SUM(COUNTIF(INDIRECT("'Success Criteria'!" &amp; ADDRESS(10,A35+4)):INDIRECT("'Success Criteria'!" &amp; ADDRESS(75,A35+4)),"PASS"),COUNTIF(INDIRECT("'Success Criteria'!" &amp; ADDRESS(10,A35+4)):INDIRECT("'Success Criteria'!" &amp; ADDRESS(75,A35+4)),"PASS with comments"))</f>
        <v>0</v>
      </c>
      <c r="F35" s="14">
        <f ca="1">COUNTIF(INDIRECT("'Success Criteria'!" &amp; ADDRESS(10,A35+4)):INDIRECT("'Success Criteria'!" &amp; ADDRESS(75,A35+4)),"NON conformant")</f>
        <v>0</v>
      </c>
      <c r="G35" s="15">
        <f ca="1">COUNTIF(INDIRECT("'Success Criteria'!" &amp; ADDRESS(10,A35+4)):INDIRECT("'Success Criteria'!" &amp; ADDRESS(75,A35+4)),"N/A")</f>
        <v>1</v>
      </c>
      <c r="H35" s="11">
        <f ca="1">COUNTIF(INDIRECT("'Success Criteria'!" &amp; ADDRESS(10,A35+4)):INDIRECT("'Success Criteria'!" &amp; ADDRESS(75,A35+4)),"not tested")</f>
        <v>0</v>
      </c>
      <c r="I35" s="12">
        <f ca="1">SUM(COUNTIF(INDIRECT("'Success Criteria'!" &amp; ADDRESS(80,A35+4)):INDIRECT("'Success Criteria'!" &amp; ADDRESS(131,A35+4)),"PASS"),COUNTIF(INDIRECT("'Success Criteria'!" &amp; ADDRESS(80,A35+4)):INDIRECT("'Success Criteria'!" &amp; ADDRESS(131,A35+4)),"PASS with comments"))</f>
        <v>2</v>
      </c>
      <c r="J35" s="14">
        <f ca="1">COUNTIF(INDIRECT("'Success Criteria'!" &amp; ADDRESS(80,A35+4)):INDIRECT("'Success Criteria'!" &amp; ADDRESS(131,A35+4)),"NON conformant")</f>
        <v>0</v>
      </c>
      <c r="K35" s="15">
        <f ca="1">COUNTIF(INDIRECT("'Success Criteria'!" &amp; ADDRESS(80,A35+4)):INDIRECT("'Success Criteria'!" &amp; ADDRESS(131,A35+4)),"N/A")</f>
        <v>0</v>
      </c>
      <c r="L35" s="11">
        <f ca="1">COUNTIF(INDIRECT("'Success Criteria'!" &amp; ADDRESS(80,A35+4)):INDIRECT("'Success Criteria'!" &amp; ADDRESS(131,A35+4)),"not tested")</f>
        <v>0</v>
      </c>
      <c r="M35" s="12">
        <f ca="1">SUM(COUNTIF(INDIRECT("'Success Criteria'!" &amp; ADDRESS(136,A35+4)):INDIRECT("'Success Criteria'!" &amp; ADDRESS(196,A35+4)),"PASS"),COUNTIF(INDIRECT("'Success Criteria'!" &amp; ADDRESS(136,A35+4)):INDIRECT("'Success Criteria'!" &amp; ADDRESS(196,A35+4)),"PASS with comments"))</f>
        <v>0</v>
      </c>
      <c r="N35" s="14">
        <f ca="1">COUNTIF(INDIRECT("'Success Criteria'!" &amp; ADDRESS(136,A35+4)):INDIRECT("'Success Criteria'!" &amp; ADDRESS(196,A35+4)),"NON conformant")</f>
        <v>0</v>
      </c>
      <c r="O35" s="15">
        <f ca="1">COUNTIF(INDIRECT("'Success Criteria'!" &amp; ADDRESS(136,A35+4)):INDIRECT("'Success Criteria'!" &amp; ADDRESS(196,A35+4)),"N/A")</f>
        <v>0</v>
      </c>
      <c r="P35" s="11">
        <f ca="1">COUNTIF(INDIRECT("'Success Criteria'!" &amp; ADDRESS(136,A35+4)):INDIRECT("'Success Criteria'!" &amp; ADDRESS(196,A35+4)),"not tested")</f>
        <v>0</v>
      </c>
      <c r="Q35" s="12">
        <f t="shared" ca="1" si="2"/>
        <v>2</v>
      </c>
      <c r="R35" s="14">
        <f t="shared" ca="1" si="3"/>
        <v>0</v>
      </c>
      <c r="S35" s="15">
        <f t="shared" ca="1" si="3"/>
        <v>1</v>
      </c>
      <c r="T35" s="11">
        <f t="shared" ca="1" si="3"/>
        <v>0</v>
      </c>
      <c r="V35" s="24">
        <f t="shared" ca="1" si="0"/>
        <v>1</v>
      </c>
      <c r="W35" s="2" t="str">
        <f t="shared" ca="1" si="7"/>
        <v/>
      </c>
      <c r="X35" s="2">
        <f t="shared" ca="1" si="4"/>
        <v>2</v>
      </c>
      <c r="Y35" s="2" t="str">
        <f t="shared" ca="1" si="8"/>
        <v/>
      </c>
      <c r="Z35" s="2">
        <f t="shared" ca="1" si="5"/>
        <v>0</v>
      </c>
      <c r="AA35" s="267">
        <f t="shared" ca="1" si="6"/>
        <v>1</v>
      </c>
      <c r="AD35" s="104"/>
      <c r="AH35" s="104"/>
    </row>
    <row r="36" spans="1:34" ht="13.15" hidden="1" x14ac:dyDescent="0.4">
      <c r="A36" s="250">
        <f t="shared" si="1"/>
        <v>22</v>
      </c>
      <c r="B36" s="60" t="s">
        <v>7</v>
      </c>
      <c r="C36" s="60" t="s">
        <v>8</v>
      </c>
      <c r="D36" s="112" t="s">
        <v>385</v>
      </c>
      <c r="E36" s="12">
        <f ca="1">SUM(COUNTIF(INDIRECT("'Success Criteria'!" &amp; ADDRESS(10,A36+4)):INDIRECT("'Success Criteria'!" &amp; ADDRESS(75,A36+4)),"PASS"),COUNTIF(INDIRECT("'Success Criteria'!" &amp; ADDRESS(10,A36+4)):INDIRECT("'Success Criteria'!" &amp; ADDRESS(75,A36+4)),"PASS with comments"))</f>
        <v>0</v>
      </c>
      <c r="F36" s="14">
        <f ca="1">COUNTIF(INDIRECT("'Success Criteria'!" &amp; ADDRESS(10,A36+4)):INDIRECT("'Success Criteria'!" &amp; ADDRESS(75,A36+4)),"NON conformant")</f>
        <v>0</v>
      </c>
      <c r="G36" s="15">
        <f ca="1">COUNTIF(INDIRECT("'Success Criteria'!" &amp; ADDRESS(10,A36+4)):INDIRECT("'Success Criteria'!" &amp; ADDRESS(75,A36+4)),"N/A")</f>
        <v>1</v>
      </c>
      <c r="H36" s="11">
        <f ca="1">COUNTIF(INDIRECT("'Success Criteria'!" &amp; ADDRESS(10,A36+4)):INDIRECT("'Success Criteria'!" &amp; ADDRESS(75,A36+4)),"not tested")</f>
        <v>0</v>
      </c>
      <c r="I36" s="12">
        <f ca="1">SUM(COUNTIF(INDIRECT("'Success Criteria'!" &amp; ADDRESS(80,A36+4)):INDIRECT("'Success Criteria'!" &amp; ADDRESS(131,A36+4)),"PASS"),COUNTIF(INDIRECT("'Success Criteria'!" &amp; ADDRESS(80,A36+4)):INDIRECT("'Success Criteria'!" &amp; ADDRESS(131,A36+4)),"PASS with comments"))</f>
        <v>2</v>
      </c>
      <c r="J36" s="14">
        <f ca="1">COUNTIF(INDIRECT("'Success Criteria'!" &amp; ADDRESS(80,A36+4)):INDIRECT("'Success Criteria'!" &amp; ADDRESS(131,A36+4)),"NON conformant")</f>
        <v>0</v>
      </c>
      <c r="K36" s="15">
        <f ca="1">COUNTIF(INDIRECT("'Success Criteria'!" &amp; ADDRESS(80,A36+4)):INDIRECT("'Success Criteria'!" &amp; ADDRESS(131,A36+4)),"N/A")</f>
        <v>0</v>
      </c>
      <c r="L36" s="11">
        <f ca="1">COUNTIF(INDIRECT("'Success Criteria'!" &amp; ADDRESS(80,A36+4)):INDIRECT("'Success Criteria'!" &amp; ADDRESS(131,A36+4)),"not tested")</f>
        <v>0</v>
      </c>
      <c r="M36" s="12">
        <f ca="1">SUM(COUNTIF(INDIRECT("'Success Criteria'!" &amp; ADDRESS(136,A36+4)):INDIRECT("'Success Criteria'!" &amp; ADDRESS(196,A36+4)),"PASS"),COUNTIF(INDIRECT("'Success Criteria'!" &amp; ADDRESS(136,A36+4)):INDIRECT("'Success Criteria'!" &amp; ADDRESS(196,A36+4)),"PASS with comments"))</f>
        <v>0</v>
      </c>
      <c r="N36" s="14">
        <f ca="1">COUNTIF(INDIRECT("'Success Criteria'!" &amp; ADDRESS(136,A36+4)):INDIRECT("'Success Criteria'!" &amp; ADDRESS(196,A36+4)),"NON conformant")</f>
        <v>0</v>
      </c>
      <c r="O36" s="15">
        <f ca="1">COUNTIF(INDIRECT("'Success Criteria'!" &amp; ADDRESS(136,A36+4)):INDIRECT("'Success Criteria'!" &amp; ADDRESS(196,A36+4)),"N/A")</f>
        <v>0</v>
      </c>
      <c r="P36" s="11">
        <f ca="1">COUNTIF(INDIRECT("'Success Criteria'!" &amp; ADDRESS(136,A36+4)):INDIRECT("'Success Criteria'!" &amp; ADDRESS(196,A36+4)),"not tested")</f>
        <v>0</v>
      </c>
      <c r="Q36" s="12">
        <f t="shared" ca="1" si="2"/>
        <v>2</v>
      </c>
      <c r="R36" s="14">
        <f t="shared" ca="1" si="3"/>
        <v>0</v>
      </c>
      <c r="S36" s="15">
        <f t="shared" ca="1" si="3"/>
        <v>1</v>
      </c>
      <c r="T36" s="11">
        <f t="shared" ca="1" si="3"/>
        <v>0</v>
      </c>
      <c r="V36" s="24">
        <f t="shared" ca="1" si="0"/>
        <v>1</v>
      </c>
      <c r="W36" s="2" t="str">
        <f t="shared" ca="1" si="7"/>
        <v/>
      </c>
      <c r="X36" s="2">
        <f t="shared" ca="1" si="4"/>
        <v>2</v>
      </c>
      <c r="Y36" s="2" t="str">
        <f t="shared" ca="1" si="8"/>
        <v/>
      </c>
      <c r="Z36" s="2">
        <f t="shared" ca="1" si="5"/>
        <v>0</v>
      </c>
      <c r="AA36" s="267">
        <f t="shared" ca="1" si="6"/>
        <v>1</v>
      </c>
      <c r="AD36" s="104"/>
      <c r="AH36" s="104"/>
    </row>
    <row r="37" spans="1:34" ht="13.15" hidden="1" x14ac:dyDescent="0.4">
      <c r="A37" s="250">
        <f t="shared" si="1"/>
        <v>23</v>
      </c>
      <c r="B37" s="60" t="s">
        <v>9</v>
      </c>
      <c r="C37" s="60" t="s">
        <v>10</v>
      </c>
      <c r="D37" s="112" t="s">
        <v>385</v>
      </c>
      <c r="E37" s="12">
        <f ca="1">SUM(COUNTIF(INDIRECT("'Success Criteria'!" &amp; ADDRESS(10,A37+4)):INDIRECT("'Success Criteria'!" &amp; ADDRESS(75,A37+4)),"PASS"),COUNTIF(INDIRECT("'Success Criteria'!" &amp; ADDRESS(10,A37+4)):INDIRECT("'Success Criteria'!" &amp; ADDRESS(75,A37+4)),"PASS with comments"))</f>
        <v>0</v>
      </c>
      <c r="F37" s="14">
        <f ca="1">COUNTIF(INDIRECT("'Success Criteria'!" &amp; ADDRESS(10,A37+4)):INDIRECT("'Success Criteria'!" &amp; ADDRESS(75,A37+4)),"NON conformant")</f>
        <v>0</v>
      </c>
      <c r="G37" s="15">
        <f ca="1">COUNTIF(INDIRECT("'Success Criteria'!" &amp; ADDRESS(10,A37+4)):INDIRECT("'Success Criteria'!" &amp; ADDRESS(75,A37+4)),"N/A")</f>
        <v>1</v>
      </c>
      <c r="H37" s="11">
        <f ca="1">COUNTIF(INDIRECT("'Success Criteria'!" &amp; ADDRESS(10,A37+4)):INDIRECT("'Success Criteria'!" &amp; ADDRESS(75,A37+4)),"not tested")</f>
        <v>0</v>
      </c>
      <c r="I37" s="12">
        <f ca="1">SUM(COUNTIF(INDIRECT("'Success Criteria'!" &amp; ADDRESS(80,A37+4)):INDIRECT("'Success Criteria'!" &amp; ADDRESS(131,A37+4)),"PASS"),COUNTIF(INDIRECT("'Success Criteria'!" &amp; ADDRESS(80,A37+4)):INDIRECT("'Success Criteria'!" &amp; ADDRESS(131,A37+4)),"PASS with comments"))</f>
        <v>2</v>
      </c>
      <c r="J37" s="14">
        <f ca="1">COUNTIF(INDIRECT("'Success Criteria'!" &amp; ADDRESS(80,A37+4)):INDIRECT("'Success Criteria'!" &amp; ADDRESS(131,A37+4)),"NON conformant")</f>
        <v>0</v>
      </c>
      <c r="K37" s="15">
        <f ca="1">COUNTIF(INDIRECT("'Success Criteria'!" &amp; ADDRESS(80,A37+4)):INDIRECT("'Success Criteria'!" &amp; ADDRESS(131,A37+4)),"N/A")</f>
        <v>0</v>
      </c>
      <c r="L37" s="11">
        <f ca="1">COUNTIF(INDIRECT("'Success Criteria'!" &amp; ADDRESS(80,A37+4)):INDIRECT("'Success Criteria'!" &amp; ADDRESS(131,A37+4)),"not tested")</f>
        <v>0</v>
      </c>
      <c r="M37" s="12">
        <f ca="1">SUM(COUNTIF(INDIRECT("'Success Criteria'!" &amp; ADDRESS(136,A37+4)):INDIRECT("'Success Criteria'!" &amp; ADDRESS(196,A37+4)),"PASS"),COUNTIF(INDIRECT("'Success Criteria'!" &amp; ADDRESS(136,A37+4)):INDIRECT("'Success Criteria'!" &amp; ADDRESS(196,A37+4)),"PASS with comments"))</f>
        <v>0</v>
      </c>
      <c r="N37" s="14">
        <f ca="1">COUNTIF(INDIRECT("'Success Criteria'!" &amp; ADDRESS(136,A37+4)):INDIRECT("'Success Criteria'!" &amp; ADDRESS(196,A37+4)),"NON conformant")</f>
        <v>0</v>
      </c>
      <c r="O37" s="15">
        <f ca="1">COUNTIF(INDIRECT("'Success Criteria'!" &amp; ADDRESS(136,A37+4)):INDIRECT("'Success Criteria'!" &amp; ADDRESS(196,A37+4)),"N/A")</f>
        <v>0</v>
      </c>
      <c r="P37" s="11">
        <f ca="1">COUNTIF(INDIRECT("'Success Criteria'!" &amp; ADDRESS(136,A37+4)):INDIRECT("'Success Criteria'!" &amp; ADDRESS(196,A37+4)),"not tested")</f>
        <v>0</v>
      </c>
      <c r="Q37" s="12">
        <f t="shared" ca="1" si="2"/>
        <v>2</v>
      </c>
      <c r="R37" s="14">
        <f t="shared" ca="1" si="3"/>
        <v>0</v>
      </c>
      <c r="S37" s="15">
        <f t="shared" ca="1" si="3"/>
        <v>1</v>
      </c>
      <c r="T37" s="11">
        <f t="shared" ca="1" si="3"/>
        <v>0</v>
      </c>
      <c r="V37" s="24">
        <f t="shared" ca="1" si="0"/>
        <v>1</v>
      </c>
      <c r="W37" s="2" t="str">
        <f t="shared" ca="1" si="7"/>
        <v/>
      </c>
      <c r="X37" s="2">
        <f t="shared" ca="1" si="4"/>
        <v>2</v>
      </c>
      <c r="Y37" s="2" t="str">
        <f t="shared" ca="1" si="8"/>
        <v/>
      </c>
      <c r="Z37" s="2">
        <f t="shared" ca="1" si="5"/>
        <v>0</v>
      </c>
      <c r="AA37" s="267">
        <f t="shared" ca="1" si="6"/>
        <v>1</v>
      </c>
      <c r="AD37" s="104"/>
      <c r="AH37" s="104"/>
    </row>
    <row r="38" spans="1:34" ht="13.15" hidden="1" x14ac:dyDescent="0.4">
      <c r="A38" s="250">
        <f t="shared" si="1"/>
        <v>24</v>
      </c>
      <c r="B38" s="60" t="s">
        <v>11</v>
      </c>
      <c r="C38" s="60" t="s">
        <v>12</v>
      </c>
      <c r="D38" s="112" t="s">
        <v>385</v>
      </c>
      <c r="E38" s="12">
        <f ca="1">SUM(COUNTIF(INDIRECT("'Success Criteria'!" &amp; ADDRESS(10,A38+4)):INDIRECT("'Success Criteria'!" &amp; ADDRESS(75,A38+4)),"PASS"),COUNTIF(INDIRECT("'Success Criteria'!" &amp; ADDRESS(10,A38+4)):INDIRECT("'Success Criteria'!" &amp; ADDRESS(75,A38+4)),"PASS with comments"))</f>
        <v>0</v>
      </c>
      <c r="F38" s="14">
        <f ca="1">COUNTIF(INDIRECT("'Success Criteria'!" &amp; ADDRESS(10,A38+4)):INDIRECT("'Success Criteria'!" &amp; ADDRESS(75,A38+4)),"NON conformant")</f>
        <v>0</v>
      </c>
      <c r="G38" s="15">
        <f ca="1">COUNTIF(INDIRECT("'Success Criteria'!" &amp; ADDRESS(10,A38+4)):INDIRECT("'Success Criteria'!" &amp; ADDRESS(75,A38+4)),"N/A")</f>
        <v>1</v>
      </c>
      <c r="H38" s="11">
        <f ca="1">COUNTIF(INDIRECT("'Success Criteria'!" &amp; ADDRESS(10,A38+4)):INDIRECT("'Success Criteria'!" &amp; ADDRESS(75,A38+4)),"not tested")</f>
        <v>0</v>
      </c>
      <c r="I38" s="12">
        <f ca="1">SUM(COUNTIF(INDIRECT("'Success Criteria'!" &amp; ADDRESS(80,A38+4)):INDIRECT("'Success Criteria'!" &amp; ADDRESS(131,A38+4)),"PASS"),COUNTIF(INDIRECT("'Success Criteria'!" &amp; ADDRESS(80,A38+4)):INDIRECT("'Success Criteria'!" &amp; ADDRESS(131,A38+4)),"PASS with comments"))</f>
        <v>2</v>
      </c>
      <c r="J38" s="14">
        <f ca="1">COUNTIF(INDIRECT("'Success Criteria'!" &amp; ADDRESS(80,A38+4)):INDIRECT("'Success Criteria'!" &amp; ADDRESS(131,A38+4)),"NON conformant")</f>
        <v>0</v>
      </c>
      <c r="K38" s="15">
        <f ca="1">COUNTIF(INDIRECT("'Success Criteria'!" &amp; ADDRESS(80,A38+4)):INDIRECT("'Success Criteria'!" &amp; ADDRESS(131,A38+4)),"N/A")</f>
        <v>0</v>
      </c>
      <c r="L38" s="11">
        <f ca="1">COUNTIF(INDIRECT("'Success Criteria'!" &amp; ADDRESS(80,A38+4)):INDIRECT("'Success Criteria'!" &amp; ADDRESS(131,A38+4)),"not tested")</f>
        <v>0</v>
      </c>
      <c r="M38" s="12">
        <f ca="1">SUM(COUNTIF(INDIRECT("'Success Criteria'!" &amp; ADDRESS(136,A38+4)):INDIRECT("'Success Criteria'!" &amp; ADDRESS(196,A38+4)),"PASS"),COUNTIF(INDIRECT("'Success Criteria'!" &amp; ADDRESS(136,A38+4)):INDIRECT("'Success Criteria'!" &amp; ADDRESS(196,A38+4)),"PASS with comments"))</f>
        <v>0</v>
      </c>
      <c r="N38" s="14">
        <f ca="1">COUNTIF(INDIRECT("'Success Criteria'!" &amp; ADDRESS(136,A38+4)):INDIRECT("'Success Criteria'!" &amp; ADDRESS(196,A38+4)),"NON conformant")</f>
        <v>0</v>
      </c>
      <c r="O38" s="15">
        <f ca="1">COUNTIF(INDIRECT("'Success Criteria'!" &amp; ADDRESS(136,A38+4)):INDIRECT("'Success Criteria'!" &amp; ADDRESS(196,A38+4)),"N/A")</f>
        <v>0</v>
      </c>
      <c r="P38" s="11">
        <f ca="1">COUNTIF(INDIRECT("'Success Criteria'!" &amp; ADDRESS(136,A38+4)):INDIRECT("'Success Criteria'!" &amp; ADDRESS(196,A38+4)),"not tested")</f>
        <v>0</v>
      </c>
      <c r="Q38" s="12">
        <f t="shared" ca="1" si="2"/>
        <v>2</v>
      </c>
      <c r="R38" s="14">
        <f t="shared" ca="1" si="3"/>
        <v>0</v>
      </c>
      <c r="S38" s="15">
        <f t="shared" ca="1" si="3"/>
        <v>1</v>
      </c>
      <c r="T38" s="11">
        <f t="shared" ca="1" si="3"/>
        <v>0</v>
      </c>
      <c r="V38" s="24">
        <f t="shared" ca="1" si="0"/>
        <v>1</v>
      </c>
      <c r="W38" s="2" t="str">
        <f t="shared" ca="1" si="7"/>
        <v/>
      </c>
      <c r="X38" s="2">
        <f t="shared" ca="1" si="4"/>
        <v>2</v>
      </c>
      <c r="Y38" s="2" t="str">
        <f t="shared" ca="1" si="8"/>
        <v/>
      </c>
      <c r="Z38" s="2">
        <f t="shared" ca="1" si="5"/>
        <v>0</v>
      </c>
      <c r="AA38" s="267">
        <f t="shared" ca="1" si="6"/>
        <v>1</v>
      </c>
      <c r="AD38" s="104"/>
      <c r="AH38" s="104"/>
    </row>
    <row r="39" spans="1:34" ht="13.15" hidden="1" x14ac:dyDescent="0.4">
      <c r="A39" s="250">
        <f t="shared" si="1"/>
        <v>25</v>
      </c>
      <c r="B39" s="60" t="s">
        <v>13</v>
      </c>
      <c r="C39" s="60" t="s">
        <v>14</v>
      </c>
      <c r="D39" s="112" t="s">
        <v>385</v>
      </c>
      <c r="E39" s="12">
        <f ca="1">SUM(COUNTIF(INDIRECT("'Success Criteria'!" &amp; ADDRESS(10,A39+4)):INDIRECT("'Success Criteria'!" &amp; ADDRESS(75,A39+4)),"PASS"),COUNTIF(INDIRECT("'Success Criteria'!" &amp; ADDRESS(10,A39+4)):INDIRECT("'Success Criteria'!" &amp; ADDRESS(75,A39+4)),"PASS with comments"))</f>
        <v>0</v>
      </c>
      <c r="F39" s="14">
        <f ca="1">COUNTIF(INDIRECT("'Success Criteria'!" &amp; ADDRESS(10,A39+4)):INDIRECT("'Success Criteria'!" &amp; ADDRESS(75,A39+4)),"NON conformant")</f>
        <v>0</v>
      </c>
      <c r="G39" s="15">
        <f ca="1">COUNTIF(INDIRECT("'Success Criteria'!" &amp; ADDRESS(10,A39+4)):INDIRECT("'Success Criteria'!" &amp; ADDRESS(75,A39+4)),"N/A")</f>
        <v>1</v>
      </c>
      <c r="H39" s="11">
        <f ca="1">COUNTIF(INDIRECT("'Success Criteria'!" &amp; ADDRESS(10,A39+4)):INDIRECT("'Success Criteria'!" &amp; ADDRESS(75,A39+4)),"not tested")</f>
        <v>0</v>
      </c>
      <c r="I39" s="12">
        <f ca="1">SUM(COUNTIF(INDIRECT("'Success Criteria'!" &amp; ADDRESS(80,A39+4)):INDIRECT("'Success Criteria'!" &amp; ADDRESS(131,A39+4)),"PASS"),COUNTIF(INDIRECT("'Success Criteria'!" &amp; ADDRESS(80,A39+4)):INDIRECT("'Success Criteria'!" &amp; ADDRESS(131,A39+4)),"PASS with comments"))</f>
        <v>2</v>
      </c>
      <c r="J39" s="14">
        <f ca="1">COUNTIF(INDIRECT("'Success Criteria'!" &amp; ADDRESS(80,A39+4)):INDIRECT("'Success Criteria'!" &amp; ADDRESS(131,A39+4)),"NON conformant")</f>
        <v>0</v>
      </c>
      <c r="K39" s="15">
        <f ca="1">COUNTIF(INDIRECT("'Success Criteria'!" &amp; ADDRESS(80,A39+4)):INDIRECT("'Success Criteria'!" &amp; ADDRESS(131,A39+4)),"N/A")</f>
        <v>0</v>
      </c>
      <c r="L39" s="11">
        <f ca="1">COUNTIF(INDIRECT("'Success Criteria'!" &amp; ADDRESS(80,A39+4)):INDIRECT("'Success Criteria'!" &amp; ADDRESS(131,A39+4)),"not tested")</f>
        <v>0</v>
      </c>
      <c r="M39" s="12">
        <f ca="1">SUM(COUNTIF(INDIRECT("'Success Criteria'!" &amp; ADDRESS(136,A39+4)):INDIRECT("'Success Criteria'!" &amp; ADDRESS(196,A39+4)),"PASS"),COUNTIF(INDIRECT("'Success Criteria'!" &amp; ADDRESS(136,A39+4)):INDIRECT("'Success Criteria'!" &amp; ADDRESS(196,A39+4)),"PASS with comments"))</f>
        <v>0</v>
      </c>
      <c r="N39" s="14">
        <f ca="1">COUNTIF(INDIRECT("'Success Criteria'!" &amp; ADDRESS(136,A39+4)):INDIRECT("'Success Criteria'!" &amp; ADDRESS(196,A39+4)),"NON conformant")</f>
        <v>0</v>
      </c>
      <c r="O39" s="15">
        <f ca="1">COUNTIF(INDIRECT("'Success Criteria'!" &amp; ADDRESS(136,A39+4)):INDIRECT("'Success Criteria'!" &amp; ADDRESS(196,A39+4)),"N/A")</f>
        <v>0</v>
      </c>
      <c r="P39" s="11">
        <f ca="1">COUNTIF(INDIRECT("'Success Criteria'!" &amp; ADDRESS(136,A39+4)):INDIRECT("'Success Criteria'!" &amp; ADDRESS(196,A39+4)),"not tested")</f>
        <v>0</v>
      </c>
      <c r="Q39" s="12">
        <f t="shared" ca="1" si="2"/>
        <v>2</v>
      </c>
      <c r="R39" s="14">
        <f t="shared" ca="1" si="3"/>
        <v>0</v>
      </c>
      <c r="S39" s="15">
        <f t="shared" ca="1" si="3"/>
        <v>1</v>
      </c>
      <c r="T39" s="11">
        <f t="shared" ca="1" si="3"/>
        <v>0</v>
      </c>
      <c r="V39" s="24">
        <f t="shared" ca="1" si="0"/>
        <v>1</v>
      </c>
      <c r="W39" s="2" t="str">
        <f t="shared" ca="1" si="7"/>
        <v/>
      </c>
      <c r="X39" s="2">
        <f t="shared" ca="1" si="4"/>
        <v>2</v>
      </c>
      <c r="Y39" s="2" t="str">
        <f t="shared" ca="1" si="8"/>
        <v/>
      </c>
      <c r="Z39" s="2">
        <f t="shared" ca="1" si="5"/>
        <v>0</v>
      </c>
      <c r="AA39" s="267">
        <f t="shared" ca="1" si="6"/>
        <v>1</v>
      </c>
      <c r="AD39" s="104"/>
      <c r="AH39" s="104"/>
    </row>
    <row r="40" spans="1:34" ht="13.15" hidden="1" x14ac:dyDescent="0.4">
      <c r="A40" s="250">
        <f t="shared" si="1"/>
        <v>26</v>
      </c>
      <c r="B40" s="60" t="s">
        <v>15</v>
      </c>
      <c r="C40" s="60" t="s">
        <v>16</v>
      </c>
      <c r="D40" s="112" t="s">
        <v>385</v>
      </c>
      <c r="E40" s="12">
        <f ca="1">SUM(COUNTIF(INDIRECT("'Success Criteria'!" &amp; ADDRESS(10,A40+4)):INDIRECT("'Success Criteria'!" &amp; ADDRESS(75,A40+4)),"PASS"),COUNTIF(INDIRECT("'Success Criteria'!" &amp; ADDRESS(10,A40+4)):INDIRECT("'Success Criteria'!" &amp; ADDRESS(75,A40+4)),"PASS with comments"))</f>
        <v>0</v>
      </c>
      <c r="F40" s="14">
        <f ca="1">COUNTIF(INDIRECT("'Success Criteria'!" &amp; ADDRESS(10,A40+4)):INDIRECT("'Success Criteria'!" &amp; ADDRESS(75,A40+4)),"NON conformant")</f>
        <v>0</v>
      </c>
      <c r="G40" s="15">
        <f ca="1">COUNTIF(INDIRECT("'Success Criteria'!" &amp; ADDRESS(10,A40+4)):INDIRECT("'Success Criteria'!" &amp; ADDRESS(75,A40+4)),"N/A")</f>
        <v>1</v>
      </c>
      <c r="H40" s="11">
        <f ca="1">COUNTIF(INDIRECT("'Success Criteria'!" &amp; ADDRESS(10,A40+4)):INDIRECT("'Success Criteria'!" &amp; ADDRESS(75,A40+4)),"not tested")</f>
        <v>0</v>
      </c>
      <c r="I40" s="12">
        <f ca="1">SUM(COUNTIF(INDIRECT("'Success Criteria'!" &amp; ADDRESS(80,A40+4)):INDIRECT("'Success Criteria'!" &amp; ADDRESS(131,A40+4)),"PASS"),COUNTIF(INDIRECT("'Success Criteria'!" &amp; ADDRESS(80,A40+4)):INDIRECT("'Success Criteria'!" &amp; ADDRESS(131,A40+4)),"PASS with comments"))</f>
        <v>2</v>
      </c>
      <c r="J40" s="14">
        <f ca="1">COUNTIF(INDIRECT("'Success Criteria'!" &amp; ADDRESS(80,A40+4)):INDIRECT("'Success Criteria'!" &amp; ADDRESS(131,A40+4)),"NON conformant")</f>
        <v>0</v>
      </c>
      <c r="K40" s="15">
        <f ca="1">COUNTIF(INDIRECT("'Success Criteria'!" &amp; ADDRESS(80,A40+4)):INDIRECT("'Success Criteria'!" &amp; ADDRESS(131,A40+4)),"N/A")</f>
        <v>0</v>
      </c>
      <c r="L40" s="11">
        <f ca="1">COUNTIF(INDIRECT("'Success Criteria'!" &amp; ADDRESS(80,A40+4)):INDIRECT("'Success Criteria'!" &amp; ADDRESS(131,A40+4)),"not tested")</f>
        <v>0</v>
      </c>
      <c r="M40" s="12">
        <f ca="1">SUM(COUNTIF(INDIRECT("'Success Criteria'!" &amp; ADDRESS(136,A40+4)):INDIRECT("'Success Criteria'!" &amp; ADDRESS(196,A40+4)),"PASS"),COUNTIF(INDIRECT("'Success Criteria'!" &amp; ADDRESS(136,A40+4)):INDIRECT("'Success Criteria'!" &amp; ADDRESS(196,A40+4)),"PASS with comments"))</f>
        <v>0</v>
      </c>
      <c r="N40" s="14">
        <f ca="1">COUNTIF(INDIRECT("'Success Criteria'!" &amp; ADDRESS(136,A40+4)):INDIRECT("'Success Criteria'!" &amp; ADDRESS(196,A40+4)),"NON conformant")</f>
        <v>0</v>
      </c>
      <c r="O40" s="15">
        <f ca="1">COUNTIF(INDIRECT("'Success Criteria'!" &amp; ADDRESS(136,A40+4)):INDIRECT("'Success Criteria'!" &amp; ADDRESS(196,A40+4)),"N/A")</f>
        <v>0</v>
      </c>
      <c r="P40" s="11">
        <f ca="1">COUNTIF(INDIRECT("'Success Criteria'!" &amp; ADDRESS(136,A40+4)):INDIRECT("'Success Criteria'!" &amp; ADDRESS(196,A40+4)),"not tested")</f>
        <v>0</v>
      </c>
      <c r="Q40" s="12">
        <f t="shared" ca="1" si="2"/>
        <v>2</v>
      </c>
      <c r="R40" s="14">
        <f t="shared" ca="1" si="3"/>
        <v>0</v>
      </c>
      <c r="S40" s="15">
        <f t="shared" ca="1" si="3"/>
        <v>1</v>
      </c>
      <c r="T40" s="11">
        <f t="shared" ca="1" si="3"/>
        <v>0</v>
      </c>
      <c r="V40" s="24">
        <f t="shared" ca="1" si="0"/>
        <v>1</v>
      </c>
      <c r="W40" s="2" t="str">
        <f t="shared" ca="1" si="7"/>
        <v/>
      </c>
      <c r="X40" s="2">
        <f t="shared" ca="1" si="4"/>
        <v>2</v>
      </c>
      <c r="Y40" s="2" t="str">
        <f t="shared" ca="1" si="8"/>
        <v/>
      </c>
      <c r="Z40" s="2">
        <f t="shared" ca="1" si="5"/>
        <v>0</v>
      </c>
      <c r="AA40" s="267">
        <f t="shared" ca="1" si="6"/>
        <v>1</v>
      </c>
      <c r="AD40" s="104"/>
      <c r="AH40" s="104"/>
    </row>
    <row r="41" spans="1:34" ht="13.15" hidden="1" x14ac:dyDescent="0.4">
      <c r="A41" s="250">
        <f t="shared" si="1"/>
        <v>27</v>
      </c>
      <c r="B41" s="60" t="s">
        <v>17</v>
      </c>
      <c r="C41" s="60" t="s">
        <v>18</v>
      </c>
      <c r="D41" s="112" t="s">
        <v>385</v>
      </c>
      <c r="E41" s="12">
        <f ca="1">SUM(COUNTIF(INDIRECT("'Success Criteria'!" &amp; ADDRESS(10,A41+4)):INDIRECT("'Success Criteria'!" &amp; ADDRESS(75,A41+4)),"PASS"),COUNTIF(INDIRECT("'Success Criteria'!" &amp; ADDRESS(10,A41+4)):INDIRECT("'Success Criteria'!" &amp; ADDRESS(75,A41+4)),"PASS with comments"))</f>
        <v>0</v>
      </c>
      <c r="F41" s="14">
        <f ca="1">COUNTIF(INDIRECT("'Success Criteria'!" &amp; ADDRESS(10,A41+4)):INDIRECT("'Success Criteria'!" &amp; ADDRESS(75,A41+4)),"NON conformant")</f>
        <v>0</v>
      </c>
      <c r="G41" s="15">
        <f ca="1">COUNTIF(INDIRECT("'Success Criteria'!" &amp; ADDRESS(10,A41+4)):INDIRECT("'Success Criteria'!" &amp; ADDRESS(75,A41+4)),"N/A")</f>
        <v>1</v>
      </c>
      <c r="H41" s="11">
        <f ca="1">COUNTIF(INDIRECT("'Success Criteria'!" &amp; ADDRESS(10,A41+4)):INDIRECT("'Success Criteria'!" &amp; ADDRESS(75,A41+4)),"not tested")</f>
        <v>0</v>
      </c>
      <c r="I41" s="12">
        <f ca="1">SUM(COUNTIF(INDIRECT("'Success Criteria'!" &amp; ADDRESS(80,A41+4)):INDIRECT("'Success Criteria'!" &amp; ADDRESS(131,A41+4)),"PASS"),COUNTIF(INDIRECT("'Success Criteria'!" &amp; ADDRESS(80,A41+4)):INDIRECT("'Success Criteria'!" &amp; ADDRESS(131,A41+4)),"PASS with comments"))</f>
        <v>2</v>
      </c>
      <c r="J41" s="14">
        <f ca="1">COUNTIF(INDIRECT("'Success Criteria'!" &amp; ADDRESS(80,A41+4)):INDIRECT("'Success Criteria'!" &amp; ADDRESS(131,A41+4)),"NON conformant")</f>
        <v>0</v>
      </c>
      <c r="K41" s="15">
        <f ca="1">COUNTIF(INDIRECT("'Success Criteria'!" &amp; ADDRESS(80,A41+4)):INDIRECT("'Success Criteria'!" &amp; ADDRESS(131,A41+4)),"N/A")</f>
        <v>0</v>
      </c>
      <c r="L41" s="11">
        <f ca="1">COUNTIF(INDIRECT("'Success Criteria'!" &amp; ADDRESS(80,A41+4)):INDIRECT("'Success Criteria'!" &amp; ADDRESS(131,A41+4)),"not tested")</f>
        <v>0</v>
      </c>
      <c r="M41" s="12">
        <f ca="1">SUM(COUNTIF(INDIRECT("'Success Criteria'!" &amp; ADDRESS(136,A41+4)):INDIRECT("'Success Criteria'!" &amp; ADDRESS(196,A41+4)),"PASS"),COUNTIF(INDIRECT("'Success Criteria'!" &amp; ADDRESS(136,A41+4)):INDIRECT("'Success Criteria'!" &amp; ADDRESS(196,A41+4)),"PASS with comments"))</f>
        <v>0</v>
      </c>
      <c r="N41" s="14">
        <f ca="1">COUNTIF(INDIRECT("'Success Criteria'!" &amp; ADDRESS(136,A41+4)):INDIRECT("'Success Criteria'!" &amp; ADDRESS(196,A41+4)),"NON conformant")</f>
        <v>0</v>
      </c>
      <c r="O41" s="15">
        <f ca="1">COUNTIF(INDIRECT("'Success Criteria'!" &amp; ADDRESS(136,A41+4)):INDIRECT("'Success Criteria'!" &amp; ADDRESS(196,A41+4)),"N/A")</f>
        <v>0</v>
      </c>
      <c r="P41" s="11">
        <f ca="1">COUNTIF(INDIRECT("'Success Criteria'!" &amp; ADDRESS(136,A41+4)):INDIRECT("'Success Criteria'!" &amp; ADDRESS(196,A41+4)),"not tested")</f>
        <v>0</v>
      </c>
      <c r="Q41" s="12">
        <f t="shared" ca="1" si="2"/>
        <v>2</v>
      </c>
      <c r="R41" s="14">
        <f t="shared" ca="1" si="3"/>
        <v>0</v>
      </c>
      <c r="S41" s="15">
        <f t="shared" ca="1" si="3"/>
        <v>1</v>
      </c>
      <c r="T41" s="11">
        <f t="shared" ca="1" si="3"/>
        <v>0</v>
      </c>
      <c r="V41" s="24">
        <f t="shared" ca="1" si="0"/>
        <v>1</v>
      </c>
      <c r="W41" s="2" t="str">
        <f t="shared" ca="1" si="7"/>
        <v/>
      </c>
      <c r="X41" s="2">
        <f t="shared" ca="1" si="4"/>
        <v>2</v>
      </c>
      <c r="Y41" s="2" t="str">
        <f t="shared" ca="1" si="8"/>
        <v/>
      </c>
      <c r="Z41" s="2">
        <f t="shared" ca="1" si="5"/>
        <v>0</v>
      </c>
      <c r="AA41" s="267">
        <f t="shared" ca="1" si="6"/>
        <v>1</v>
      </c>
      <c r="AD41" s="104"/>
      <c r="AH41" s="104"/>
    </row>
    <row r="42" spans="1:34" ht="13.15" hidden="1" x14ac:dyDescent="0.4">
      <c r="A42" s="250">
        <f t="shared" si="1"/>
        <v>28</v>
      </c>
      <c r="B42" s="60" t="s">
        <v>19</v>
      </c>
      <c r="C42" s="60" t="s">
        <v>20</v>
      </c>
      <c r="D42" s="112" t="s">
        <v>385</v>
      </c>
      <c r="E42" s="12">
        <f ca="1">SUM(COUNTIF(INDIRECT("'Success Criteria'!" &amp; ADDRESS(10,A42+4)):INDIRECT("'Success Criteria'!" &amp; ADDRESS(75,A42+4)),"PASS"),COUNTIF(INDIRECT("'Success Criteria'!" &amp; ADDRESS(10,A42+4)):INDIRECT("'Success Criteria'!" &amp; ADDRESS(75,A42+4)),"PASS with comments"))</f>
        <v>0</v>
      </c>
      <c r="F42" s="14">
        <f ca="1">COUNTIF(INDIRECT("'Success Criteria'!" &amp; ADDRESS(10,A42+4)):INDIRECT("'Success Criteria'!" &amp; ADDRESS(75,A42+4)),"NON conformant")</f>
        <v>0</v>
      </c>
      <c r="G42" s="15">
        <f ca="1">COUNTIF(INDIRECT("'Success Criteria'!" &amp; ADDRESS(10,A42+4)):INDIRECT("'Success Criteria'!" &amp; ADDRESS(75,A42+4)),"N/A")</f>
        <v>1</v>
      </c>
      <c r="H42" s="11">
        <f ca="1">COUNTIF(INDIRECT("'Success Criteria'!" &amp; ADDRESS(10,A42+4)):INDIRECT("'Success Criteria'!" &amp; ADDRESS(75,A42+4)),"not tested")</f>
        <v>0</v>
      </c>
      <c r="I42" s="12">
        <f ca="1">SUM(COUNTIF(INDIRECT("'Success Criteria'!" &amp; ADDRESS(80,A42+4)):INDIRECT("'Success Criteria'!" &amp; ADDRESS(131,A42+4)),"PASS"),COUNTIF(INDIRECT("'Success Criteria'!" &amp; ADDRESS(80,A42+4)):INDIRECT("'Success Criteria'!" &amp; ADDRESS(131,A42+4)),"PASS with comments"))</f>
        <v>2</v>
      </c>
      <c r="J42" s="14">
        <f ca="1">COUNTIF(INDIRECT("'Success Criteria'!" &amp; ADDRESS(80,A42+4)):INDIRECT("'Success Criteria'!" &amp; ADDRESS(131,A42+4)),"NON conformant")</f>
        <v>0</v>
      </c>
      <c r="K42" s="15">
        <f ca="1">COUNTIF(INDIRECT("'Success Criteria'!" &amp; ADDRESS(80,A42+4)):INDIRECT("'Success Criteria'!" &amp; ADDRESS(131,A42+4)),"N/A")</f>
        <v>0</v>
      </c>
      <c r="L42" s="11">
        <f ca="1">COUNTIF(INDIRECT("'Success Criteria'!" &amp; ADDRESS(80,A42+4)):INDIRECT("'Success Criteria'!" &amp; ADDRESS(131,A42+4)),"not tested")</f>
        <v>0</v>
      </c>
      <c r="M42" s="12">
        <f ca="1">SUM(COUNTIF(INDIRECT("'Success Criteria'!" &amp; ADDRESS(136,A42+4)):INDIRECT("'Success Criteria'!" &amp; ADDRESS(196,A42+4)),"PASS"),COUNTIF(INDIRECT("'Success Criteria'!" &amp; ADDRESS(136,A42+4)):INDIRECT("'Success Criteria'!" &amp; ADDRESS(196,A42+4)),"PASS with comments"))</f>
        <v>0</v>
      </c>
      <c r="N42" s="14">
        <f ca="1">COUNTIF(INDIRECT("'Success Criteria'!" &amp; ADDRESS(136,A42+4)):INDIRECT("'Success Criteria'!" &amp; ADDRESS(196,A42+4)),"NON conformant")</f>
        <v>0</v>
      </c>
      <c r="O42" s="15">
        <f ca="1">COUNTIF(INDIRECT("'Success Criteria'!" &amp; ADDRESS(136,A42+4)):INDIRECT("'Success Criteria'!" &amp; ADDRESS(196,A42+4)),"N/A")</f>
        <v>0</v>
      </c>
      <c r="P42" s="11">
        <f ca="1">COUNTIF(INDIRECT("'Success Criteria'!" &amp; ADDRESS(136,A42+4)):INDIRECT("'Success Criteria'!" &amp; ADDRESS(196,A42+4)),"not tested")</f>
        <v>0</v>
      </c>
      <c r="Q42" s="12">
        <f t="shared" ca="1" si="2"/>
        <v>2</v>
      </c>
      <c r="R42" s="14">
        <f t="shared" ca="1" si="3"/>
        <v>0</v>
      </c>
      <c r="S42" s="15">
        <f t="shared" ca="1" si="3"/>
        <v>1</v>
      </c>
      <c r="T42" s="11">
        <f t="shared" ca="1" si="3"/>
        <v>0</v>
      </c>
      <c r="V42" s="24">
        <f t="shared" ca="1" si="0"/>
        <v>1</v>
      </c>
      <c r="W42" s="2" t="str">
        <f t="shared" ca="1" si="7"/>
        <v/>
      </c>
      <c r="X42" s="2">
        <f t="shared" ca="1" si="4"/>
        <v>2</v>
      </c>
      <c r="Y42" s="2" t="str">
        <f t="shared" ca="1" si="8"/>
        <v/>
      </c>
      <c r="Z42" s="2">
        <f t="shared" ca="1" si="5"/>
        <v>0</v>
      </c>
      <c r="AA42" s="267">
        <f t="shared" ca="1" si="6"/>
        <v>1</v>
      </c>
      <c r="AD42" s="104"/>
      <c r="AH42" s="104"/>
    </row>
    <row r="43" spans="1:34" ht="13.15" hidden="1" x14ac:dyDescent="0.4">
      <c r="A43" s="250">
        <f t="shared" si="1"/>
        <v>29</v>
      </c>
      <c r="B43" s="60" t="s">
        <v>21</v>
      </c>
      <c r="C43" s="60" t="s">
        <v>22</v>
      </c>
      <c r="D43" s="112" t="s">
        <v>385</v>
      </c>
      <c r="E43" s="12">
        <f ca="1">SUM(COUNTIF(INDIRECT("'Success Criteria'!" &amp; ADDRESS(10,A43+4)):INDIRECT("'Success Criteria'!" &amp; ADDRESS(75,A43+4)),"PASS"),COUNTIF(INDIRECT("'Success Criteria'!" &amp; ADDRESS(10,A43+4)):INDIRECT("'Success Criteria'!" &amp; ADDRESS(75,A43+4)),"PASS with comments"))</f>
        <v>0</v>
      </c>
      <c r="F43" s="14">
        <f ca="1">COUNTIF(INDIRECT("'Success Criteria'!" &amp; ADDRESS(10,A43+4)):INDIRECT("'Success Criteria'!" &amp; ADDRESS(75,A43+4)),"NON conformant")</f>
        <v>0</v>
      </c>
      <c r="G43" s="15">
        <f ca="1">COUNTIF(INDIRECT("'Success Criteria'!" &amp; ADDRESS(10,A43+4)):INDIRECT("'Success Criteria'!" &amp; ADDRESS(75,A43+4)),"N/A")</f>
        <v>1</v>
      </c>
      <c r="H43" s="11">
        <f ca="1">COUNTIF(INDIRECT("'Success Criteria'!" &amp; ADDRESS(10,A43+4)):INDIRECT("'Success Criteria'!" &amp; ADDRESS(75,A43+4)),"not tested")</f>
        <v>0</v>
      </c>
      <c r="I43" s="12">
        <f ca="1">SUM(COUNTIF(INDIRECT("'Success Criteria'!" &amp; ADDRESS(80,A43+4)):INDIRECT("'Success Criteria'!" &amp; ADDRESS(131,A43+4)),"PASS"),COUNTIF(INDIRECT("'Success Criteria'!" &amp; ADDRESS(80,A43+4)):INDIRECT("'Success Criteria'!" &amp; ADDRESS(131,A43+4)),"PASS with comments"))</f>
        <v>2</v>
      </c>
      <c r="J43" s="14">
        <f ca="1">COUNTIF(INDIRECT("'Success Criteria'!" &amp; ADDRESS(80,A43+4)):INDIRECT("'Success Criteria'!" &amp; ADDRESS(131,A43+4)),"NON conformant")</f>
        <v>0</v>
      </c>
      <c r="K43" s="15">
        <f ca="1">COUNTIF(INDIRECT("'Success Criteria'!" &amp; ADDRESS(80,A43+4)):INDIRECT("'Success Criteria'!" &amp; ADDRESS(131,A43+4)),"N/A")</f>
        <v>0</v>
      </c>
      <c r="L43" s="11">
        <f ca="1">COUNTIF(INDIRECT("'Success Criteria'!" &amp; ADDRESS(80,A43+4)):INDIRECT("'Success Criteria'!" &amp; ADDRESS(131,A43+4)),"not tested")</f>
        <v>0</v>
      </c>
      <c r="M43" s="12">
        <f ca="1">SUM(COUNTIF(INDIRECT("'Success Criteria'!" &amp; ADDRESS(136,A43+4)):INDIRECT("'Success Criteria'!" &amp; ADDRESS(196,A43+4)),"PASS"),COUNTIF(INDIRECT("'Success Criteria'!" &amp; ADDRESS(136,A43+4)):INDIRECT("'Success Criteria'!" &amp; ADDRESS(196,A43+4)),"PASS with comments"))</f>
        <v>0</v>
      </c>
      <c r="N43" s="14">
        <f ca="1">COUNTIF(INDIRECT("'Success Criteria'!" &amp; ADDRESS(136,A43+4)):INDIRECT("'Success Criteria'!" &amp; ADDRESS(196,A43+4)),"NON conformant")</f>
        <v>0</v>
      </c>
      <c r="O43" s="15">
        <f ca="1">COUNTIF(INDIRECT("'Success Criteria'!" &amp; ADDRESS(136,A43+4)):INDIRECT("'Success Criteria'!" &amp; ADDRESS(196,A43+4)),"N/A")</f>
        <v>0</v>
      </c>
      <c r="P43" s="11">
        <f ca="1">COUNTIF(INDIRECT("'Success Criteria'!" &amp; ADDRESS(136,A43+4)):INDIRECT("'Success Criteria'!" &amp; ADDRESS(196,A43+4)),"not tested")</f>
        <v>0</v>
      </c>
      <c r="Q43" s="12">
        <f t="shared" ca="1" si="2"/>
        <v>2</v>
      </c>
      <c r="R43" s="14">
        <f t="shared" ca="1" si="3"/>
        <v>0</v>
      </c>
      <c r="S43" s="15">
        <f t="shared" ca="1" si="3"/>
        <v>1</v>
      </c>
      <c r="T43" s="11">
        <f t="shared" ca="1" si="3"/>
        <v>0</v>
      </c>
      <c r="V43" s="24">
        <f t="shared" ca="1" si="0"/>
        <v>1</v>
      </c>
      <c r="W43" s="2" t="str">
        <f t="shared" ca="1" si="7"/>
        <v/>
      </c>
      <c r="X43" s="2">
        <f t="shared" ca="1" si="4"/>
        <v>2</v>
      </c>
      <c r="Y43" s="2" t="str">
        <f t="shared" ca="1" si="8"/>
        <v/>
      </c>
      <c r="Z43" s="2">
        <f t="shared" ca="1" si="5"/>
        <v>0</v>
      </c>
      <c r="AA43" s="267">
        <f t="shared" ca="1" si="6"/>
        <v>1</v>
      </c>
      <c r="AD43" s="104"/>
      <c r="AH43" s="104"/>
    </row>
    <row r="44" spans="1:34" ht="13.15" hidden="1" x14ac:dyDescent="0.4">
      <c r="A44" s="250">
        <f t="shared" si="1"/>
        <v>30</v>
      </c>
      <c r="B44" s="60" t="s">
        <v>23</v>
      </c>
      <c r="C44" s="60" t="s">
        <v>24</v>
      </c>
      <c r="D44" s="112" t="s">
        <v>385</v>
      </c>
      <c r="E44" s="12">
        <f ca="1">SUM(COUNTIF(INDIRECT("'Success Criteria'!" &amp; ADDRESS(10,A44+4)):INDIRECT("'Success Criteria'!" &amp; ADDRESS(75,A44+4)),"PASS"),COUNTIF(INDIRECT("'Success Criteria'!" &amp; ADDRESS(10,A44+4)):INDIRECT("'Success Criteria'!" &amp; ADDRESS(75,A44+4)),"PASS with comments"))</f>
        <v>0</v>
      </c>
      <c r="F44" s="14">
        <f ca="1">COUNTIF(INDIRECT("'Success Criteria'!" &amp; ADDRESS(10,A44+4)):INDIRECT("'Success Criteria'!" &amp; ADDRESS(75,A44+4)),"NON conformant")</f>
        <v>0</v>
      </c>
      <c r="G44" s="15">
        <f ca="1">COUNTIF(INDIRECT("'Success Criteria'!" &amp; ADDRESS(10,A44+4)):INDIRECT("'Success Criteria'!" &amp; ADDRESS(75,A44+4)),"N/A")</f>
        <v>1</v>
      </c>
      <c r="H44" s="11">
        <f ca="1">COUNTIF(INDIRECT("'Success Criteria'!" &amp; ADDRESS(10,A44+4)):INDIRECT("'Success Criteria'!" &amp; ADDRESS(75,A44+4)),"not tested")</f>
        <v>0</v>
      </c>
      <c r="I44" s="12">
        <f ca="1">SUM(COUNTIF(INDIRECT("'Success Criteria'!" &amp; ADDRESS(80,A44+4)):INDIRECT("'Success Criteria'!" &amp; ADDRESS(131,A44+4)),"PASS"),COUNTIF(INDIRECT("'Success Criteria'!" &amp; ADDRESS(80,A44+4)):INDIRECT("'Success Criteria'!" &amp; ADDRESS(131,A44+4)),"PASS with comments"))</f>
        <v>2</v>
      </c>
      <c r="J44" s="14">
        <f ca="1">COUNTIF(INDIRECT("'Success Criteria'!" &amp; ADDRESS(80,A44+4)):INDIRECT("'Success Criteria'!" &amp; ADDRESS(131,A44+4)),"NON conformant")</f>
        <v>0</v>
      </c>
      <c r="K44" s="15">
        <f ca="1">COUNTIF(INDIRECT("'Success Criteria'!" &amp; ADDRESS(80,A44+4)):INDIRECT("'Success Criteria'!" &amp; ADDRESS(131,A44+4)),"N/A")</f>
        <v>0</v>
      </c>
      <c r="L44" s="11">
        <f ca="1">COUNTIF(INDIRECT("'Success Criteria'!" &amp; ADDRESS(80,A44+4)):INDIRECT("'Success Criteria'!" &amp; ADDRESS(131,A44+4)),"not tested")</f>
        <v>0</v>
      </c>
      <c r="M44" s="12">
        <f ca="1">SUM(COUNTIF(INDIRECT("'Success Criteria'!" &amp; ADDRESS(136,A44+4)):INDIRECT("'Success Criteria'!" &amp; ADDRESS(196,A44+4)),"PASS"),COUNTIF(INDIRECT("'Success Criteria'!" &amp; ADDRESS(136,A44+4)):INDIRECT("'Success Criteria'!" &amp; ADDRESS(196,A44+4)),"PASS with comments"))</f>
        <v>0</v>
      </c>
      <c r="N44" s="14">
        <f ca="1">COUNTIF(INDIRECT("'Success Criteria'!" &amp; ADDRESS(136,A44+4)):INDIRECT("'Success Criteria'!" &amp; ADDRESS(196,A44+4)),"NON conformant")</f>
        <v>0</v>
      </c>
      <c r="O44" s="15">
        <f ca="1">COUNTIF(INDIRECT("'Success Criteria'!" &amp; ADDRESS(136,A44+4)):INDIRECT("'Success Criteria'!" &amp; ADDRESS(196,A44+4)),"N/A")</f>
        <v>0</v>
      </c>
      <c r="P44" s="11">
        <f ca="1">COUNTIF(INDIRECT("'Success Criteria'!" &amp; ADDRESS(136,A44+4)):INDIRECT("'Success Criteria'!" &amp; ADDRESS(196,A44+4)),"not tested")</f>
        <v>0</v>
      </c>
      <c r="Q44" s="12">
        <f t="shared" ca="1" si="2"/>
        <v>2</v>
      </c>
      <c r="R44" s="14">
        <f t="shared" ca="1" si="3"/>
        <v>0</v>
      </c>
      <c r="S44" s="15">
        <f t="shared" ca="1" si="3"/>
        <v>1</v>
      </c>
      <c r="T44" s="11">
        <f t="shared" ca="1" si="3"/>
        <v>0</v>
      </c>
      <c r="V44" s="24">
        <f t="shared" ca="1" si="0"/>
        <v>1</v>
      </c>
      <c r="W44" s="2" t="str">
        <f t="shared" ca="1" si="7"/>
        <v/>
      </c>
      <c r="X44" s="2">
        <f t="shared" ca="1" si="4"/>
        <v>2</v>
      </c>
      <c r="Y44" s="2" t="str">
        <f t="shared" ca="1" si="8"/>
        <v/>
      </c>
      <c r="Z44" s="2">
        <f t="shared" ca="1" si="5"/>
        <v>0</v>
      </c>
      <c r="AA44" s="267">
        <f t="shared" ca="1" si="6"/>
        <v>1</v>
      </c>
      <c r="AD44" s="104"/>
      <c r="AH44" s="104"/>
    </row>
    <row r="45" spans="1:34" ht="13.15" hidden="1" x14ac:dyDescent="0.4">
      <c r="A45" s="250">
        <f t="shared" si="1"/>
        <v>31</v>
      </c>
      <c r="B45" s="60" t="s">
        <v>25</v>
      </c>
      <c r="C45" s="60" t="s">
        <v>26</v>
      </c>
      <c r="D45" s="112" t="s">
        <v>385</v>
      </c>
      <c r="E45" s="12">
        <f ca="1">SUM(COUNTIF(INDIRECT("'Success Criteria'!" &amp; ADDRESS(10,A45+4)):INDIRECT("'Success Criteria'!" &amp; ADDRESS(75,A45+4)),"PASS"),COUNTIF(INDIRECT("'Success Criteria'!" &amp; ADDRESS(10,A45+4)):INDIRECT("'Success Criteria'!" &amp; ADDRESS(75,A45+4)),"PASS with comments"))</f>
        <v>0</v>
      </c>
      <c r="F45" s="14">
        <f ca="1">COUNTIF(INDIRECT("'Success Criteria'!" &amp; ADDRESS(10,A45+4)):INDIRECT("'Success Criteria'!" &amp; ADDRESS(75,A45+4)),"NON conformant")</f>
        <v>0</v>
      </c>
      <c r="G45" s="15">
        <f ca="1">COUNTIF(INDIRECT("'Success Criteria'!" &amp; ADDRESS(10,A45+4)):INDIRECT("'Success Criteria'!" &amp; ADDRESS(75,A45+4)),"N/A")</f>
        <v>1</v>
      </c>
      <c r="H45" s="11">
        <f ca="1">COUNTIF(INDIRECT("'Success Criteria'!" &amp; ADDRESS(10,A45+4)):INDIRECT("'Success Criteria'!" &amp; ADDRESS(75,A45+4)),"not tested")</f>
        <v>0</v>
      </c>
      <c r="I45" s="12">
        <f ca="1">SUM(COUNTIF(INDIRECT("'Success Criteria'!" &amp; ADDRESS(80,A45+4)):INDIRECT("'Success Criteria'!" &amp; ADDRESS(131,A45+4)),"PASS"),COUNTIF(INDIRECT("'Success Criteria'!" &amp; ADDRESS(80,A45+4)):INDIRECT("'Success Criteria'!" &amp; ADDRESS(131,A45+4)),"PASS with comments"))</f>
        <v>2</v>
      </c>
      <c r="J45" s="14">
        <f ca="1">COUNTIF(INDIRECT("'Success Criteria'!" &amp; ADDRESS(80,A45+4)):INDIRECT("'Success Criteria'!" &amp; ADDRESS(131,A45+4)),"NON conformant")</f>
        <v>0</v>
      </c>
      <c r="K45" s="15">
        <f ca="1">COUNTIF(INDIRECT("'Success Criteria'!" &amp; ADDRESS(80,A45+4)):INDIRECT("'Success Criteria'!" &amp; ADDRESS(131,A45+4)),"N/A")</f>
        <v>0</v>
      </c>
      <c r="L45" s="11">
        <f ca="1">COUNTIF(INDIRECT("'Success Criteria'!" &amp; ADDRESS(80,A45+4)):INDIRECT("'Success Criteria'!" &amp; ADDRESS(131,A45+4)),"not tested")</f>
        <v>0</v>
      </c>
      <c r="M45" s="12">
        <f ca="1">SUM(COUNTIF(INDIRECT("'Success Criteria'!" &amp; ADDRESS(136,A45+4)):INDIRECT("'Success Criteria'!" &amp; ADDRESS(196,A45+4)),"PASS"),COUNTIF(INDIRECT("'Success Criteria'!" &amp; ADDRESS(136,A45+4)):INDIRECT("'Success Criteria'!" &amp; ADDRESS(196,A45+4)),"PASS with comments"))</f>
        <v>0</v>
      </c>
      <c r="N45" s="14">
        <f ca="1">COUNTIF(INDIRECT("'Success Criteria'!" &amp; ADDRESS(136,A45+4)):INDIRECT("'Success Criteria'!" &amp; ADDRESS(196,A45+4)),"NON conformant")</f>
        <v>0</v>
      </c>
      <c r="O45" s="15">
        <f ca="1">COUNTIF(INDIRECT("'Success Criteria'!" &amp; ADDRESS(136,A45+4)):INDIRECT("'Success Criteria'!" &amp; ADDRESS(196,A45+4)),"N/A")</f>
        <v>0</v>
      </c>
      <c r="P45" s="11">
        <f ca="1">COUNTIF(INDIRECT("'Success Criteria'!" &amp; ADDRESS(136,A45+4)):INDIRECT("'Success Criteria'!" &amp; ADDRESS(196,A45+4)),"not tested")</f>
        <v>0</v>
      </c>
      <c r="Q45" s="12">
        <f t="shared" ca="1" si="2"/>
        <v>2</v>
      </c>
      <c r="R45" s="14">
        <f t="shared" ca="1" si="3"/>
        <v>0</v>
      </c>
      <c r="S45" s="15">
        <f t="shared" ca="1" si="3"/>
        <v>1</v>
      </c>
      <c r="T45" s="11">
        <f t="shared" ca="1" si="3"/>
        <v>0</v>
      </c>
      <c r="V45" s="24">
        <f t="shared" ca="1" si="0"/>
        <v>1</v>
      </c>
      <c r="W45" s="2" t="str">
        <f t="shared" ca="1" si="7"/>
        <v/>
      </c>
      <c r="X45" s="2">
        <f t="shared" ca="1" si="4"/>
        <v>2</v>
      </c>
      <c r="Y45" s="2" t="str">
        <f t="shared" ca="1" si="8"/>
        <v/>
      </c>
      <c r="Z45" s="2">
        <f t="shared" ca="1" si="5"/>
        <v>0</v>
      </c>
      <c r="AA45" s="267">
        <f t="shared" ca="1" si="6"/>
        <v>1</v>
      </c>
      <c r="AD45" s="104"/>
      <c r="AH45" s="104"/>
    </row>
    <row r="46" spans="1:34" ht="13.15" hidden="1" x14ac:dyDescent="0.4">
      <c r="A46" s="250">
        <f t="shared" si="1"/>
        <v>32</v>
      </c>
      <c r="B46" s="60" t="s">
        <v>27</v>
      </c>
      <c r="C46" s="60" t="s">
        <v>28</v>
      </c>
      <c r="D46" s="112" t="s">
        <v>385</v>
      </c>
      <c r="E46" s="12">
        <f ca="1">SUM(COUNTIF(INDIRECT("'Success Criteria'!" &amp; ADDRESS(10,A46+4)):INDIRECT("'Success Criteria'!" &amp; ADDRESS(75,A46+4)),"PASS"),COUNTIF(INDIRECT("'Success Criteria'!" &amp; ADDRESS(10,A46+4)):INDIRECT("'Success Criteria'!" &amp; ADDRESS(75,A46+4)),"PASS with comments"))</f>
        <v>0</v>
      </c>
      <c r="F46" s="14">
        <f ca="1">COUNTIF(INDIRECT("'Success Criteria'!" &amp; ADDRESS(10,A46+4)):INDIRECT("'Success Criteria'!" &amp; ADDRESS(75,A46+4)),"NON conformant")</f>
        <v>0</v>
      </c>
      <c r="G46" s="15">
        <f ca="1">COUNTIF(INDIRECT("'Success Criteria'!" &amp; ADDRESS(10,A46+4)):INDIRECT("'Success Criteria'!" &amp; ADDRESS(75,A46+4)),"N/A")</f>
        <v>1</v>
      </c>
      <c r="H46" s="11">
        <f ca="1">COUNTIF(INDIRECT("'Success Criteria'!" &amp; ADDRESS(10,A46+4)):INDIRECT("'Success Criteria'!" &amp; ADDRESS(75,A46+4)),"not tested")</f>
        <v>0</v>
      </c>
      <c r="I46" s="12">
        <f ca="1">SUM(COUNTIF(INDIRECT("'Success Criteria'!" &amp; ADDRESS(80,A46+4)):INDIRECT("'Success Criteria'!" &amp; ADDRESS(131,A46+4)),"PASS"),COUNTIF(INDIRECT("'Success Criteria'!" &amp; ADDRESS(80,A46+4)):INDIRECT("'Success Criteria'!" &amp; ADDRESS(131,A46+4)),"PASS with comments"))</f>
        <v>2</v>
      </c>
      <c r="J46" s="14">
        <f ca="1">COUNTIF(INDIRECT("'Success Criteria'!" &amp; ADDRESS(80,A46+4)):INDIRECT("'Success Criteria'!" &amp; ADDRESS(131,A46+4)),"NON conformant")</f>
        <v>0</v>
      </c>
      <c r="K46" s="15">
        <f ca="1">COUNTIF(INDIRECT("'Success Criteria'!" &amp; ADDRESS(80,A46+4)):INDIRECT("'Success Criteria'!" &amp; ADDRESS(131,A46+4)),"N/A")</f>
        <v>0</v>
      </c>
      <c r="L46" s="11">
        <f ca="1">COUNTIF(INDIRECT("'Success Criteria'!" &amp; ADDRESS(80,A46+4)):INDIRECT("'Success Criteria'!" &amp; ADDRESS(131,A46+4)),"not tested")</f>
        <v>0</v>
      </c>
      <c r="M46" s="12">
        <f ca="1">SUM(COUNTIF(INDIRECT("'Success Criteria'!" &amp; ADDRESS(136,A46+4)):INDIRECT("'Success Criteria'!" &amp; ADDRESS(196,A46+4)),"PASS"),COUNTIF(INDIRECT("'Success Criteria'!" &amp; ADDRESS(136,A46+4)):INDIRECT("'Success Criteria'!" &amp; ADDRESS(196,A46+4)),"PASS with comments"))</f>
        <v>0</v>
      </c>
      <c r="N46" s="14">
        <f ca="1">COUNTIF(INDIRECT("'Success Criteria'!" &amp; ADDRESS(136,A46+4)):INDIRECT("'Success Criteria'!" &amp; ADDRESS(196,A46+4)),"NON conformant")</f>
        <v>0</v>
      </c>
      <c r="O46" s="15">
        <f ca="1">COUNTIF(INDIRECT("'Success Criteria'!" &amp; ADDRESS(136,A46+4)):INDIRECT("'Success Criteria'!" &amp; ADDRESS(196,A46+4)),"N/A")</f>
        <v>0</v>
      </c>
      <c r="P46" s="11">
        <f ca="1">COUNTIF(INDIRECT("'Success Criteria'!" &amp; ADDRESS(136,A46+4)):INDIRECT("'Success Criteria'!" &amp; ADDRESS(196,A46+4)),"not tested")</f>
        <v>0</v>
      </c>
      <c r="Q46" s="12">
        <f t="shared" ca="1" si="2"/>
        <v>2</v>
      </c>
      <c r="R46" s="14">
        <f t="shared" ca="1" si="3"/>
        <v>0</v>
      </c>
      <c r="S46" s="15">
        <f t="shared" ca="1" si="3"/>
        <v>1</v>
      </c>
      <c r="T46" s="11">
        <f t="shared" ca="1" si="3"/>
        <v>0</v>
      </c>
      <c r="V46" s="24">
        <f t="shared" ca="1" si="0"/>
        <v>1</v>
      </c>
      <c r="W46" s="2" t="str">
        <f t="shared" ca="1" si="7"/>
        <v/>
      </c>
      <c r="X46" s="2">
        <f t="shared" ca="1" si="4"/>
        <v>2</v>
      </c>
      <c r="Y46" s="2" t="str">
        <f t="shared" ca="1" si="8"/>
        <v/>
      </c>
      <c r="Z46" s="2">
        <f t="shared" ca="1" si="5"/>
        <v>0</v>
      </c>
      <c r="AA46" s="267">
        <f t="shared" ca="1" si="6"/>
        <v>1</v>
      </c>
      <c r="AD46" s="104"/>
      <c r="AH46" s="104"/>
    </row>
    <row r="47" spans="1:34" ht="13.15" hidden="1" x14ac:dyDescent="0.4">
      <c r="A47" s="250">
        <f t="shared" si="1"/>
        <v>33</v>
      </c>
      <c r="B47" s="60" t="s">
        <v>29</v>
      </c>
      <c r="C47" s="60" t="s">
        <v>30</v>
      </c>
      <c r="D47" s="112" t="s">
        <v>385</v>
      </c>
      <c r="E47" s="12">
        <f ca="1">SUM(COUNTIF(INDIRECT("'Success Criteria'!" &amp; ADDRESS(10,A47+4)):INDIRECT("'Success Criteria'!" &amp; ADDRESS(75,A47+4)),"PASS"),COUNTIF(INDIRECT("'Success Criteria'!" &amp; ADDRESS(10,A47+4)):INDIRECT("'Success Criteria'!" &amp; ADDRESS(75,A47+4)),"PASS with comments"))</f>
        <v>0</v>
      </c>
      <c r="F47" s="14">
        <f ca="1">COUNTIF(INDIRECT("'Success Criteria'!" &amp; ADDRESS(10,A47+4)):INDIRECT("'Success Criteria'!" &amp; ADDRESS(75,A47+4)),"NON conformant")</f>
        <v>0</v>
      </c>
      <c r="G47" s="15">
        <f ca="1">COUNTIF(INDIRECT("'Success Criteria'!" &amp; ADDRESS(10,A47+4)):INDIRECT("'Success Criteria'!" &amp; ADDRESS(75,A47+4)),"N/A")</f>
        <v>1</v>
      </c>
      <c r="H47" s="11">
        <f ca="1">COUNTIF(INDIRECT("'Success Criteria'!" &amp; ADDRESS(10,A47+4)):INDIRECT("'Success Criteria'!" &amp; ADDRESS(75,A47+4)),"not tested")</f>
        <v>0</v>
      </c>
      <c r="I47" s="12">
        <f ca="1">SUM(COUNTIF(INDIRECT("'Success Criteria'!" &amp; ADDRESS(80,A47+4)):INDIRECT("'Success Criteria'!" &amp; ADDRESS(131,A47+4)),"PASS"),COUNTIF(INDIRECT("'Success Criteria'!" &amp; ADDRESS(80,A47+4)):INDIRECT("'Success Criteria'!" &amp; ADDRESS(131,A47+4)),"PASS with comments"))</f>
        <v>2</v>
      </c>
      <c r="J47" s="14">
        <f ca="1">COUNTIF(INDIRECT("'Success Criteria'!" &amp; ADDRESS(80,A47+4)):INDIRECT("'Success Criteria'!" &amp; ADDRESS(131,A47+4)),"NON conformant")</f>
        <v>0</v>
      </c>
      <c r="K47" s="15">
        <f ca="1">COUNTIF(INDIRECT("'Success Criteria'!" &amp; ADDRESS(80,A47+4)):INDIRECT("'Success Criteria'!" &amp; ADDRESS(131,A47+4)),"N/A")</f>
        <v>0</v>
      </c>
      <c r="L47" s="11">
        <f ca="1">COUNTIF(INDIRECT("'Success Criteria'!" &amp; ADDRESS(80,A47+4)):INDIRECT("'Success Criteria'!" &amp; ADDRESS(131,A47+4)),"not tested")</f>
        <v>0</v>
      </c>
      <c r="M47" s="12">
        <f ca="1">SUM(COUNTIF(INDIRECT("'Success Criteria'!" &amp; ADDRESS(136,A47+4)):INDIRECT("'Success Criteria'!" &amp; ADDRESS(196,A47+4)),"PASS"),COUNTIF(INDIRECT("'Success Criteria'!" &amp; ADDRESS(136,A47+4)):INDIRECT("'Success Criteria'!" &amp; ADDRESS(196,A47+4)),"PASS with comments"))</f>
        <v>0</v>
      </c>
      <c r="N47" s="14">
        <f ca="1">COUNTIF(INDIRECT("'Success Criteria'!" &amp; ADDRESS(136,A47+4)):INDIRECT("'Success Criteria'!" &amp; ADDRESS(196,A47+4)),"NON conformant")</f>
        <v>0</v>
      </c>
      <c r="O47" s="15">
        <f ca="1">COUNTIF(INDIRECT("'Success Criteria'!" &amp; ADDRESS(136,A47+4)):INDIRECT("'Success Criteria'!" &amp; ADDRESS(196,A47+4)),"N/A")</f>
        <v>0</v>
      </c>
      <c r="P47" s="11">
        <f ca="1">COUNTIF(INDIRECT("'Success Criteria'!" &amp; ADDRESS(136,A47+4)):INDIRECT("'Success Criteria'!" &amp; ADDRESS(196,A47+4)),"not tested")</f>
        <v>0</v>
      </c>
      <c r="Q47" s="12">
        <f t="shared" ca="1" si="2"/>
        <v>2</v>
      </c>
      <c r="R47" s="14">
        <f t="shared" ca="1" si="3"/>
        <v>0</v>
      </c>
      <c r="S47" s="15">
        <f t="shared" ca="1" si="3"/>
        <v>1</v>
      </c>
      <c r="T47" s="11">
        <f t="shared" ca="1" si="3"/>
        <v>0</v>
      </c>
      <c r="V47" s="24">
        <f t="shared" ref="V47:V64" ca="1" si="9">SUM(E47:H47)</f>
        <v>1</v>
      </c>
      <c r="W47" s="2" t="str">
        <f t="shared" ca="1" si="7"/>
        <v/>
      </c>
      <c r="X47" s="2">
        <f t="shared" ca="1" si="4"/>
        <v>2</v>
      </c>
      <c r="Y47" s="2" t="str">
        <f t="shared" ca="1" si="8"/>
        <v/>
      </c>
      <c r="Z47" s="2">
        <f t="shared" ca="1" si="5"/>
        <v>0</v>
      </c>
      <c r="AA47" s="267">
        <f t="shared" ca="1" si="6"/>
        <v>1</v>
      </c>
      <c r="AD47" s="104"/>
      <c r="AH47" s="104"/>
    </row>
    <row r="48" spans="1:34" ht="13.15" hidden="1" x14ac:dyDescent="0.4">
      <c r="A48" s="250">
        <f t="shared" si="1"/>
        <v>34</v>
      </c>
      <c r="B48" s="60" t="s">
        <v>31</v>
      </c>
      <c r="C48" s="60" t="s">
        <v>32</v>
      </c>
      <c r="D48" s="112" t="s">
        <v>385</v>
      </c>
      <c r="E48" s="12">
        <f ca="1">SUM(COUNTIF(INDIRECT("'Success Criteria'!" &amp; ADDRESS(10,A48+4)):INDIRECT("'Success Criteria'!" &amp; ADDRESS(75,A48+4)),"PASS"),COUNTIF(INDIRECT("'Success Criteria'!" &amp; ADDRESS(10,A48+4)):INDIRECT("'Success Criteria'!" &amp; ADDRESS(75,A48+4)),"PASS with comments"))</f>
        <v>0</v>
      </c>
      <c r="F48" s="14">
        <f ca="1">COUNTIF(INDIRECT("'Success Criteria'!" &amp; ADDRESS(10,A48+4)):INDIRECT("'Success Criteria'!" &amp; ADDRESS(75,A48+4)),"NON conformant")</f>
        <v>0</v>
      </c>
      <c r="G48" s="15">
        <f ca="1">COUNTIF(INDIRECT("'Success Criteria'!" &amp; ADDRESS(10,A48+4)):INDIRECT("'Success Criteria'!" &amp; ADDRESS(75,A48+4)),"N/A")</f>
        <v>1</v>
      </c>
      <c r="H48" s="11">
        <f ca="1">COUNTIF(INDIRECT("'Success Criteria'!" &amp; ADDRESS(10,A48+4)):INDIRECT("'Success Criteria'!" &amp; ADDRESS(75,A48+4)),"not tested")</f>
        <v>0</v>
      </c>
      <c r="I48" s="12">
        <f ca="1">SUM(COUNTIF(INDIRECT("'Success Criteria'!" &amp; ADDRESS(80,A48+4)):INDIRECT("'Success Criteria'!" &amp; ADDRESS(131,A48+4)),"PASS"),COUNTIF(INDIRECT("'Success Criteria'!" &amp; ADDRESS(80,A48+4)):INDIRECT("'Success Criteria'!" &amp; ADDRESS(131,A48+4)),"PASS with comments"))</f>
        <v>2</v>
      </c>
      <c r="J48" s="14">
        <f ca="1">COUNTIF(INDIRECT("'Success Criteria'!" &amp; ADDRESS(80,A48+4)):INDIRECT("'Success Criteria'!" &amp; ADDRESS(131,A48+4)),"NON conformant")</f>
        <v>0</v>
      </c>
      <c r="K48" s="15">
        <f ca="1">COUNTIF(INDIRECT("'Success Criteria'!" &amp; ADDRESS(80,A48+4)):INDIRECT("'Success Criteria'!" &amp; ADDRESS(131,A48+4)),"N/A")</f>
        <v>0</v>
      </c>
      <c r="L48" s="11">
        <f ca="1">COUNTIF(INDIRECT("'Success Criteria'!" &amp; ADDRESS(80,A48+4)):INDIRECT("'Success Criteria'!" &amp; ADDRESS(131,A48+4)),"not tested")</f>
        <v>0</v>
      </c>
      <c r="M48" s="12">
        <f ca="1">SUM(COUNTIF(INDIRECT("'Success Criteria'!" &amp; ADDRESS(136,A48+4)):INDIRECT("'Success Criteria'!" &amp; ADDRESS(196,A48+4)),"PASS"),COUNTIF(INDIRECT("'Success Criteria'!" &amp; ADDRESS(136,A48+4)):INDIRECT("'Success Criteria'!" &amp; ADDRESS(196,A48+4)),"PASS with comments"))</f>
        <v>0</v>
      </c>
      <c r="N48" s="14">
        <f ca="1">COUNTIF(INDIRECT("'Success Criteria'!" &amp; ADDRESS(136,A48+4)):INDIRECT("'Success Criteria'!" &amp; ADDRESS(196,A48+4)),"NON conformant")</f>
        <v>0</v>
      </c>
      <c r="O48" s="15">
        <f ca="1">COUNTIF(INDIRECT("'Success Criteria'!" &amp; ADDRESS(136,A48+4)):INDIRECT("'Success Criteria'!" &amp; ADDRESS(196,A48+4)),"N/A")</f>
        <v>0</v>
      </c>
      <c r="P48" s="11">
        <f ca="1">COUNTIF(INDIRECT("'Success Criteria'!" &amp; ADDRESS(136,A48+4)):INDIRECT("'Success Criteria'!" &amp; ADDRESS(196,A48+4)),"not tested")</f>
        <v>0</v>
      </c>
      <c r="Q48" s="12">
        <f t="shared" ca="1" si="2"/>
        <v>2</v>
      </c>
      <c r="R48" s="14">
        <f t="shared" ca="1" si="3"/>
        <v>0</v>
      </c>
      <c r="S48" s="15">
        <f t="shared" ca="1" si="3"/>
        <v>1</v>
      </c>
      <c r="T48" s="11">
        <f t="shared" ca="1" si="3"/>
        <v>0</v>
      </c>
      <c r="V48" s="24">
        <f t="shared" ca="1" si="9"/>
        <v>1</v>
      </c>
      <c r="W48" s="2" t="str">
        <f t="shared" ca="1" si="7"/>
        <v/>
      </c>
      <c r="X48" s="2">
        <f t="shared" ca="1" si="4"/>
        <v>2</v>
      </c>
      <c r="Y48" s="2" t="str">
        <f t="shared" ca="1" si="8"/>
        <v/>
      </c>
      <c r="Z48" s="2">
        <f t="shared" ca="1" si="5"/>
        <v>0</v>
      </c>
      <c r="AA48" s="267">
        <f t="shared" ca="1" si="6"/>
        <v>1</v>
      </c>
      <c r="AD48" s="104"/>
      <c r="AH48" s="104"/>
    </row>
    <row r="49" spans="1:34" ht="13.15" hidden="1" x14ac:dyDescent="0.4">
      <c r="A49" s="250">
        <f t="shared" si="1"/>
        <v>35</v>
      </c>
      <c r="B49" s="60" t="s">
        <v>33</v>
      </c>
      <c r="C49" s="60" t="s">
        <v>34</v>
      </c>
      <c r="D49" s="112" t="s">
        <v>385</v>
      </c>
      <c r="E49" s="12">
        <f ca="1">SUM(COUNTIF(INDIRECT("'Success Criteria'!" &amp; ADDRESS(10,A49+4)):INDIRECT("'Success Criteria'!" &amp; ADDRESS(75,A49+4)),"PASS"),COUNTIF(INDIRECT("'Success Criteria'!" &amp; ADDRESS(10,A49+4)):INDIRECT("'Success Criteria'!" &amp; ADDRESS(75,A49+4)),"PASS with comments"))</f>
        <v>0</v>
      </c>
      <c r="F49" s="14">
        <f ca="1">COUNTIF(INDIRECT("'Success Criteria'!" &amp; ADDRESS(10,A49+4)):INDIRECT("'Success Criteria'!" &amp; ADDRESS(75,A49+4)),"NON conformant")</f>
        <v>0</v>
      </c>
      <c r="G49" s="15">
        <f ca="1">COUNTIF(INDIRECT("'Success Criteria'!" &amp; ADDRESS(10,A49+4)):INDIRECT("'Success Criteria'!" &amp; ADDRESS(75,A49+4)),"N/A")</f>
        <v>1</v>
      </c>
      <c r="H49" s="11">
        <f ca="1">COUNTIF(INDIRECT("'Success Criteria'!" &amp; ADDRESS(10,A49+4)):INDIRECT("'Success Criteria'!" &amp; ADDRESS(75,A49+4)),"not tested")</f>
        <v>0</v>
      </c>
      <c r="I49" s="12">
        <f ca="1">SUM(COUNTIF(INDIRECT("'Success Criteria'!" &amp; ADDRESS(80,A49+4)):INDIRECT("'Success Criteria'!" &amp; ADDRESS(131,A49+4)),"PASS"),COUNTIF(INDIRECT("'Success Criteria'!" &amp; ADDRESS(80,A49+4)):INDIRECT("'Success Criteria'!" &amp; ADDRESS(131,A49+4)),"PASS with comments"))</f>
        <v>2</v>
      </c>
      <c r="J49" s="14">
        <f ca="1">COUNTIF(INDIRECT("'Success Criteria'!" &amp; ADDRESS(80,A49+4)):INDIRECT("'Success Criteria'!" &amp; ADDRESS(131,A49+4)),"NON conformant")</f>
        <v>0</v>
      </c>
      <c r="K49" s="15">
        <f ca="1">COUNTIF(INDIRECT("'Success Criteria'!" &amp; ADDRESS(80,A49+4)):INDIRECT("'Success Criteria'!" &amp; ADDRESS(131,A49+4)),"N/A")</f>
        <v>0</v>
      </c>
      <c r="L49" s="11">
        <f ca="1">COUNTIF(INDIRECT("'Success Criteria'!" &amp; ADDRESS(80,A49+4)):INDIRECT("'Success Criteria'!" &amp; ADDRESS(131,A49+4)),"not tested")</f>
        <v>0</v>
      </c>
      <c r="M49" s="12">
        <f ca="1">SUM(COUNTIF(INDIRECT("'Success Criteria'!" &amp; ADDRESS(136,A49+4)):INDIRECT("'Success Criteria'!" &amp; ADDRESS(196,A49+4)),"PASS"),COUNTIF(INDIRECT("'Success Criteria'!" &amp; ADDRESS(136,A49+4)):INDIRECT("'Success Criteria'!" &amp; ADDRESS(196,A49+4)),"PASS with comments"))</f>
        <v>0</v>
      </c>
      <c r="N49" s="14">
        <f ca="1">COUNTIF(INDIRECT("'Success Criteria'!" &amp; ADDRESS(136,A49+4)):INDIRECT("'Success Criteria'!" &amp; ADDRESS(196,A49+4)),"NON conformant")</f>
        <v>0</v>
      </c>
      <c r="O49" s="15">
        <f ca="1">COUNTIF(INDIRECT("'Success Criteria'!" &amp; ADDRESS(136,A49+4)):INDIRECT("'Success Criteria'!" &amp; ADDRESS(196,A49+4)),"N/A")</f>
        <v>0</v>
      </c>
      <c r="P49" s="11">
        <f ca="1">COUNTIF(INDIRECT("'Success Criteria'!" &amp; ADDRESS(136,A49+4)):INDIRECT("'Success Criteria'!" &amp; ADDRESS(196,A49+4)),"not tested")</f>
        <v>0</v>
      </c>
      <c r="Q49" s="12">
        <f t="shared" ca="1" si="2"/>
        <v>2</v>
      </c>
      <c r="R49" s="14">
        <f t="shared" ca="1" si="3"/>
        <v>0</v>
      </c>
      <c r="S49" s="15">
        <f t="shared" ca="1" si="3"/>
        <v>1</v>
      </c>
      <c r="T49" s="11">
        <f t="shared" ca="1" si="3"/>
        <v>0</v>
      </c>
      <c r="V49" s="24">
        <f t="shared" ca="1" si="9"/>
        <v>1</v>
      </c>
      <c r="W49" s="2" t="str">
        <f t="shared" ca="1" si="7"/>
        <v/>
      </c>
      <c r="X49" s="2">
        <f t="shared" ca="1" si="4"/>
        <v>2</v>
      </c>
      <c r="Y49" s="2" t="str">
        <f t="shared" ca="1" si="8"/>
        <v/>
      </c>
      <c r="Z49" s="2">
        <f t="shared" ca="1" si="5"/>
        <v>0</v>
      </c>
      <c r="AA49" s="267">
        <f t="shared" ca="1" si="6"/>
        <v>1</v>
      </c>
      <c r="AD49" s="104"/>
      <c r="AH49" s="104"/>
    </row>
    <row r="50" spans="1:34" ht="13.15" hidden="1" x14ac:dyDescent="0.4">
      <c r="A50" s="250">
        <f t="shared" si="1"/>
        <v>36</v>
      </c>
      <c r="B50" s="60" t="s">
        <v>35</v>
      </c>
      <c r="C50" s="60" t="s">
        <v>36</v>
      </c>
      <c r="D50" s="112" t="s">
        <v>385</v>
      </c>
      <c r="E50" s="12">
        <f ca="1">SUM(COUNTIF(INDIRECT("'Success Criteria'!" &amp; ADDRESS(10,A50+4)):INDIRECT("'Success Criteria'!" &amp; ADDRESS(75,A50+4)),"PASS"),COUNTIF(INDIRECT("'Success Criteria'!" &amp; ADDRESS(10,A50+4)):INDIRECT("'Success Criteria'!" &amp; ADDRESS(75,A50+4)),"PASS with comments"))</f>
        <v>0</v>
      </c>
      <c r="F50" s="14">
        <f ca="1">COUNTIF(INDIRECT("'Success Criteria'!" &amp; ADDRESS(10,A50+4)):INDIRECT("'Success Criteria'!" &amp; ADDRESS(75,A50+4)),"NON conformant")</f>
        <v>0</v>
      </c>
      <c r="G50" s="15">
        <f ca="1">COUNTIF(INDIRECT("'Success Criteria'!" &amp; ADDRESS(10,A50+4)):INDIRECT("'Success Criteria'!" &amp; ADDRESS(75,A50+4)),"N/A")</f>
        <v>1</v>
      </c>
      <c r="H50" s="11">
        <f ca="1">COUNTIF(INDIRECT("'Success Criteria'!" &amp; ADDRESS(10,A50+4)):INDIRECT("'Success Criteria'!" &amp; ADDRESS(75,A50+4)),"not tested")</f>
        <v>0</v>
      </c>
      <c r="I50" s="12">
        <f ca="1">SUM(COUNTIF(INDIRECT("'Success Criteria'!" &amp; ADDRESS(80,A50+4)):INDIRECT("'Success Criteria'!" &amp; ADDRESS(131,A50+4)),"PASS"),COUNTIF(INDIRECT("'Success Criteria'!" &amp; ADDRESS(80,A50+4)):INDIRECT("'Success Criteria'!" &amp; ADDRESS(131,A50+4)),"PASS with comments"))</f>
        <v>2</v>
      </c>
      <c r="J50" s="14">
        <f ca="1">COUNTIF(INDIRECT("'Success Criteria'!" &amp; ADDRESS(80,A50+4)):INDIRECT("'Success Criteria'!" &amp; ADDRESS(131,A50+4)),"NON conformant")</f>
        <v>0</v>
      </c>
      <c r="K50" s="15">
        <f ca="1">COUNTIF(INDIRECT("'Success Criteria'!" &amp; ADDRESS(80,A50+4)):INDIRECT("'Success Criteria'!" &amp; ADDRESS(131,A50+4)),"N/A")</f>
        <v>0</v>
      </c>
      <c r="L50" s="11">
        <f ca="1">COUNTIF(INDIRECT("'Success Criteria'!" &amp; ADDRESS(80,A50+4)):INDIRECT("'Success Criteria'!" &amp; ADDRESS(131,A50+4)),"not tested")</f>
        <v>0</v>
      </c>
      <c r="M50" s="12">
        <f ca="1">SUM(COUNTIF(INDIRECT("'Success Criteria'!" &amp; ADDRESS(136,A50+4)):INDIRECT("'Success Criteria'!" &amp; ADDRESS(196,A50+4)),"PASS"),COUNTIF(INDIRECT("'Success Criteria'!" &amp; ADDRESS(136,A50+4)):INDIRECT("'Success Criteria'!" &amp; ADDRESS(196,A50+4)),"PASS with comments"))</f>
        <v>0</v>
      </c>
      <c r="N50" s="14">
        <f ca="1">COUNTIF(INDIRECT("'Success Criteria'!" &amp; ADDRESS(136,A50+4)):INDIRECT("'Success Criteria'!" &amp; ADDRESS(196,A50+4)),"NON conformant")</f>
        <v>0</v>
      </c>
      <c r="O50" s="15">
        <f ca="1">COUNTIF(INDIRECT("'Success Criteria'!" &amp; ADDRESS(136,A50+4)):INDIRECT("'Success Criteria'!" &amp; ADDRESS(196,A50+4)),"N/A")</f>
        <v>0</v>
      </c>
      <c r="P50" s="11">
        <f ca="1">COUNTIF(INDIRECT("'Success Criteria'!" &amp; ADDRESS(136,A50+4)):INDIRECT("'Success Criteria'!" &amp; ADDRESS(196,A50+4)),"not tested")</f>
        <v>0</v>
      </c>
      <c r="Q50" s="12">
        <f t="shared" ca="1" si="2"/>
        <v>2</v>
      </c>
      <c r="R50" s="14">
        <f t="shared" ca="1" si="3"/>
        <v>0</v>
      </c>
      <c r="S50" s="15">
        <f t="shared" ca="1" si="3"/>
        <v>1</v>
      </c>
      <c r="T50" s="11">
        <f t="shared" ca="1" si="3"/>
        <v>0</v>
      </c>
      <c r="V50" s="24">
        <f t="shared" ca="1" si="9"/>
        <v>1</v>
      </c>
      <c r="W50" s="2" t="str">
        <f t="shared" ca="1" si="7"/>
        <v/>
      </c>
      <c r="X50" s="2">
        <f t="shared" ca="1" si="4"/>
        <v>2</v>
      </c>
      <c r="Y50" s="2" t="str">
        <f t="shared" ca="1" si="8"/>
        <v/>
      </c>
      <c r="Z50" s="2">
        <f t="shared" ca="1" si="5"/>
        <v>0</v>
      </c>
      <c r="AA50" s="267">
        <f t="shared" ca="1" si="6"/>
        <v>1</v>
      </c>
      <c r="AD50" s="104"/>
      <c r="AH50" s="104"/>
    </row>
    <row r="51" spans="1:34" ht="13.15" hidden="1" x14ac:dyDescent="0.4">
      <c r="A51" s="250">
        <f t="shared" si="1"/>
        <v>37</v>
      </c>
      <c r="B51" s="60" t="s">
        <v>37</v>
      </c>
      <c r="C51" s="60" t="s">
        <v>38</v>
      </c>
      <c r="D51" s="112" t="s">
        <v>385</v>
      </c>
      <c r="E51" s="12">
        <f ca="1">SUM(COUNTIF(INDIRECT("'Success Criteria'!" &amp; ADDRESS(10,A51+4)):INDIRECT("'Success Criteria'!" &amp; ADDRESS(75,A51+4)),"PASS"),COUNTIF(INDIRECT("'Success Criteria'!" &amp; ADDRESS(10,A51+4)):INDIRECT("'Success Criteria'!" &amp; ADDRESS(75,A51+4)),"PASS with comments"))</f>
        <v>0</v>
      </c>
      <c r="F51" s="14">
        <f ca="1">COUNTIF(INDIRECT("'Success Criteria'!" &amp; ADDRESS(10,A51+4)):INDIRECT("'Success Criteria'!" &amp; ADDRESS(75,A51+4)),"NON conformant")</f>
        <v>0</v>
      </c>
      <c r="G51" s="15">
        <f ca="1">COUNTIF(INDIRECT("'Success Criteria'!" &amp; ADDRESS(10,A51+4)):INDIRECT("'Success Criteria'!" &amp; ADDRESS(75,A51+4)),"N/A")</f>
        <v>1</v>
      </c>
      <c r="H51" s="11">
        <f ca="1">COUNTIF(INDIRECT("'Success Criteria'!" &amp; ADDRESS(10,A51+4)):INDIRECT("'Success Criteria'!" &amp; ADDRESS(75,A51+4)),"not tested")</f>
        <v>0</v>
      </c>
      <c r="I51" s="12">
        <f ca="1">SUM(COUNTIF(INDIRECT("'Success Criteria'!" &amp; ADDRESS(80,A51+4)):INDIRECT("'Success Criteria'!" &amp; ADDRESS(131,A51+4)),"PASS"),COUNTIF(INDIRECT("'Success Criteria'!" &amp; ADDRESS(80,A51+4)):INDIRECT("'Success Criteria'!" &amp; ADDRESS(131,A51+4)),"PASS with comments"))</f>
        <v>2</v>
      </c>
      <c r="J51" s="14">
        <f ca="1">COUNTIF(INDIRECT("'Success Criteria'!" &amp; ADDRESS(80,A51+4)):INDIRECT("'Success Criteria'!" &amp; ADDRESS(131,A51+4)),"NON conformant")</f>
        <v>0</v>
      </c>
      <c r="K51" s="15">
        <f ca="1">COUNTIF(INDIRECT("'Success Criteria'!" &amp; ADDRESS(80,A51+4)):INDIRECT("'Success Criteria'!" &amp; ADDRESS(131,A51+4)),"N/A")</f>
        <v>0</v>
      </c>
      <c r="L51" s="11">
        <f ca="1">COUNTIF(INDIRECT("'Success Criteria'!" &amp; ADDRESS(80,A51+4)):INDIRECT("'Success Criteria'!" &amp; ADDRESS(131,A51+4)),"not tested")</f>
        <v>0</v>
      </c>
      <c r="M51" s="12">
        <f ca="1">SUM(COUNTIF(INDIRECT("'Success Criteria'!" &amp; ADDRESS(136,A51+4)):INDIRECT("'Success Criteria'!" &amp; ADDRESS(196,A51+4)),"PASS"),COUNTIF(INDIRECT("'Success Criteria'!" &amp; ADDRESS(136,A51+4)):INDIRECT("'Success Criteria'!" &amp; ADDRESS(196,A51+4)),"PASS with comments"))</f>
        <v>0</v>
      </c>
      <c r="N51" s="14">
        <f ca="1">COUNTIF(INDIRECT("'Success Criteria'!" &amp; ADDRESS(136,A51+4)):INDIRECT("'Success Criteria'!" &amp; ADDRESS(196,A51+4)),"NON conformant")</f>
        <v>0</v>
      </c>
      <c r="O51" s="15">
        <f ca="1">COUNTIF(INDIRECT("'Success Criteria'!" &amp; ADDRESS(136,A51+4)):INDIRECT("'Success Criteria'!" &amp; ADDRESS(196,A51+4)),"N/A")</f>
        <v>0</v>
      </c>
      <c r="P51" s="11">
        <f ca="1">COUNTIF(INDIRECT("'Success Criteria'!" &amp; ADDRESS(136,A51+4)):INDIRECT("'Success Criteria'!" &amp; ADDRESS(196,A51+4)),"not tested")</f>
        <v>0</v>
      </c>
      <c r="Q51" s="12">
        <f t="shared" ca="1" si="2"/>
        <v>2</v>
      </c>
      <c r="R51" s="14">
        <f t="shared" ca="1" si="3"/>
        <v>0</v>
      </c>
      <c r="S51" s="15">
        <f t="shared" ca="1" si="3"/>
        <v>1</v>
      </c>
      <c r="T51" s="11">
        <f t="shared" ca="1" si="3"/>
        <v>0</v>
      </c>
      <c r="V51" s="24">
        <f t="shared" ca="1" si="9"/>
        <v>1</v>
      </c>
      <c r="W51" s="2" t="str">
        <f t="shared" ca="1" si="7"/>
        <v/>
      </c>
      <c r="X51" s="2">
        <f t="shared" ca="1" si="4"/>
        <v>2</v>
      </c>
      <c r="Y51" s="2" t="str">
        <f t="shared" ca="1" si="8"/>
        <v/>
      </c>
      <c r="Z51" s="2">
        <f t="shared" ca="1" si="5"/>
        <v>0</v>
      </c>
      <c r="AA51" s="267">
        <f t="shared" ca="1" si="6"/>
        <v>1</v>
      </c>
      <c r="AD51" s="104"/>
      <c r="AH51" s="104"/>
    </row>
    <row r="52" spans="1:34" ht="13.15" hidden="1" x14ac:dyDescent="0.4">
      <c r="A52" s="250">
        <f t="shared" si="1"/>
        <v>38</v>
      </c>
      <c r="B52" s="60" t="s">
        <v>39</v>
      </c>
      <c r="C52" s="60" t="s">
        <v>40</v>
      </c>
      <c r="D52" s="112" t="s">
        <v>385</v>
      </c>
      <c r="E52" s="12">
        <f ca="1">SUM(COUNTIF(INDIRECT("'Success Criteria'!" &amp; ADDRESS(10,A52+4)):INDIRECT("'Success Criteria'!" &amp; ADDRESS(75,A52+4)),"PASS"),COUNTIF(INDIRECT("'Success Criteria'!" &amp; ADDRESS(10,A52+4)):INDIRECT("'Success Criteria'!" &amp; ADDRESS(75,A52+4)),"PASS with comments"))</f>
        <v>0</v>
      </c>
      <c r="F52" s="14">
        <f ca="1">COUNTIF(INDIRECT("'Success Criteria'!" &amp; ADDRESS(10,A52+4)):INDIRECT("'Success Criteria'!" &amp; ADDRESS(75,A52+4)),"NON conformant")</f>
        <v>0</v>
      </c>
      <c r="G52" s="15">
        <f ca="1">COUNTIF(INDIRECT("'Success Criteria'!" &amp; ADDRESS(10,A52+4)):INDIRECT("'Success Criteria'!" &amp; ADDRESS(75,A52+4)),"N/A")</f>
        <v>1</v>
      </c>
      <c r="H52" s="11">
        <f ca="1">COUNTIF(INDIRECT("'Success Criteria'!" &amp; ADDRESS(10,A52+4)):INDIRECT("'Success Criteria'!" &amp; ADDRESS(75,A52+4)),"not tested")</f>
        <v>0</v>
      </c>
      <c r="I52" s="12">
        <f ca="1">SUM(COUNTIF(INDIRECT("'Success Criteria'!" &amp; ADDRESS(80,A52+4)):INDIRECT("'Success Criteria'!" &amp; ADDRESS(131,A52+4)),"PASS"),COUNTIF(INDIRECT("'Success Criteria'!" &amp; ADDRESS(80,A52+4)):INDIRECT("'Success Criteria'!" &amp; ADDRESS(131,A52+4)),"PASS with comments"))</f>
        <v>2</v>
      </c>
      <c r="J52" s="14">
        <f ca="1">COUNTIF(INDIRECT("'Success Criteria'!" &amp; ADDRESS(80,A52+4)):INDIRECT("'Success Criteria'!" &amp; ADDRESS(131,A52+4)),"NON conformant")</f>
        <v>0</v>
      </c>
      <c r="K52" s="15">
        <f ca="1">COUNTIF(INDIRECT("'Success Criteria'!" &amp; ADDRESS(80,A52+4)):INDIRECT("'Success Criteria'!" &amp; ADDRESS(131,A52+4)),"N/A")</f>
        <v>0</v>
      </c>
      <c r="L52" s="11">
        <f ca="1">COUNTIF(INDIRECT("'Success Criteria'!" &amp; ADDRESS(80,A52+4)):INDIRECT("'Success Criteria'!" &amp; ADDRESS(131,A52+4)),"not tested")</f>
        <v>0</v>
      </c>
      <c r="M52" s="12">
        <f ca="1">SUM(COUNTIF(INDIRECT("'Success Criteria'!" &amp; ADDRESS(136,A52+4)):INDIRECT("'Success Criteria'!" &amp; ADDRESS(196,A52+4)),"PASS"),COUNTIF(INDIRECT("'Success Criteria'!" &amp; ADDRESS(136,A52+4)):INDIRECT("'Success Criteria'!" &amp; ADDRESS(196,A52+4)),"PASS with comments"))</f>
        <v>0</v>
      </c>
      <c r="N52" s="14">
        <f ca="1">COUNTIF(INDIRECT("'Success Criteria'!" &amp; ADDRESS(136,A52+4)):INDIRECT("'Success Criteria'!" &amp; ADDRESS(196,A52+4)),"NON conformant")</f>
        <v>0</v>
      </c>
      <c r="O52" s="15">
        <f ca="1">COUNTIF(INDIRECT("'Success Criteria'!" &amp; ADDRESS(136,A52+4)):INDIRECT("'Success Criteria'!" &amp; ADDRESS(196,A52+4)),"N/A")</f>
        <v>0</v>
      </c>
      <c r="P52" s="11">
        <f ca="1">COUNTIF(INDIRECT("'Success Criteria'!" &amp; ADDRESS(136,A52+4)):INDIRECT("'Success Criteria'!" &amp; ADDRESS(196,A52+4)),"not tested")</f>
        <v>0</v>
      </c>
      <c r="Q52" s="12">
        <f t="shared" ca="1" si="2"/>
        <v>2</v>
      </c>
      <c r="R52" s="14">
        <f t="shared" ca="1" si="3"/>
        <v>0</v>
      </c>
      <c r="S52" s="15">
        <f t="shared" ca="1" si="3"/>
        <v>1</v>
      </c>
      <c r="T52" s="11">
        <f t="shared" ca="1" si="3"/>
        <v>0</v>
      </c>
      <c r="V52" s="24">
        <f t="shared" ca="1" si="9"/>
        <v>1</v>
      </c>
      <c r="W52" s="2" t="str">
        <f t="shared" ca="1" si="7"/>
        <v/>
      </c>
      <c r="X52" s="2">
        <f t="shared" ca="1" si="4"/>
        <v>2</v>
      </c>
      <c r="Y52" s="2" t="str">
        <f t="shared" ca="1" si="8"/>
        <v/>
      </c>
      <c r="Z52" s="2">
        <f t="shared" ca="1" si="5"/>
        <v>0</v>
      </c>
      <c r="AA52" s="267">
        <f t="shared" ca="1" si="6"/>
        <v>1</v>
      </c>
      <c r="AD52" s="104"/>
      <c r="AH52" s="104"/>
    </row>
    <row r="53" spans="1:34" ht="13.15" hidden="1" x14ac:dyDescent="0.4">
      <c r="A53" s="250">
        <f t="shared" si="1"/>
        <v>39</v>
      </c>
      <c r="B53" s="60" t="s">
        <v>41</v>
      </c>
      <c r="C53" s="60" t="s">
        <v>42</v>
      </c>
      <c r="D53" s="112" t="s">
        <v>385</v>
      </c>
      <c r="E53" s="12">
        <f ca="1">SUM(COUNTIF(INDIRECT("'Success Criteria'!" &amp; ADDRESS(10,A53+4)):INDIRECT("'Success Criteria'!" &amp; ADDRESS(75,A53+4)),"PASS"),COUNTIF(INDIRECT("'Success Criteria'!" &amp; ADDRESS(10,A53+4)):INDIRECT("'Success Criteria'!" &amp; ADDRESS(75,A53+4)),"PASS with comments"))</f>
        <v>0</v>
      </c>
      <c r="F53" s="14">
        <f ca="1">COUNTIF(INDIRECT("'Success Criteria'!" &amp; ADDRESS(10,A53+4)):INDIRECT("'Success Criteria'!" &amp; ADDRESS(75,A53+4)),"NON conformant")</f>
        <v>0</v>
      </c>
      <c r="G53" s="15">
        <f ca="1">COUNTIF(INDIRECT("'Success Criteria'!" &amp; ADDRESS(10,A53+4)):INDIRECT("'Success Criteria'!" &amp; ADDRESS(75,A53+4)),"N/A")</f>
        <v>1</v>
      </c>
      <c r="H53" s="11">
        <f ca="1">COUNTIF(INDIRECT("'Success Criteria'!" &amp; ADDRESS(10,A53+4)):INDIRECT("'Success Criteria'!" &amp; ADDRESS(75,A53+4)),"not tested")</f>
        <v>0</v>
      </c>
      <c r="I53" s="12">
        <f ca="1">SUM(COUNTIF(INDIRECT("'Success Criteria'!" &amp; ADDRESS(80,A53+4)):INDIRECT("'Success Criteria'!" &amp; ADDRESS(131,A53+4)),"PASS"),COUNTIF(INDIRECT("'Success Criteria'!" &amp; ADDRESS(80,A53+4)):INDIRECT("'Success Criteria'!" &amp; ADDRESS(131,A53+4)),"PASS with comments"))</f>
        <v>2</v>
      </c>
      <c r="J53" s="14">
        <f ca="1">COUNTIF(INDIRECT("'Success Criteria'!" &amp; ADDRESS(80,A53+4)):INDIRECT("'Success Criteria'!" &amp; ADDRESS(131,A53+4)),"NON conformant")</f>
        <v>0</v>
      </c>
      <c r="K53" s="15">
        <f ca="1">COUNTIF(INDIRECT("'Success Criteria'!" &amp; ADDRESS(80,A53+4)):INDIRECT("'Success Criteria'!" &amp; ADDRESS(131,A53+4)),"N/A")</f>
        <v>0</v>
      </c>
      <c r="L53" s="11">
        <f ca="1">COUNTIF(INDIRECT("'Success Criteria'!" &amp; ADDRESS(80,A53+4)):INDIRECT("'Success Criteria'!" &amp; ADDRESS(131,A53+4)),"not tested")</f>
        <v>0</v>
      </c>
      <c r="M53" s="12">
        <f ca="1">SUM(COUNTIF(INDIRECT("'Success Criteria'!" &amp; ADDRESS(136,A53+4)):INDIRECT("'Success Criteria'!" &amp; ADDRESS(196,A53+4)),"PASS"),COUNTIF(INDIRECT("'Success Criteria'!" &amp; ADDRESS(136,A53+4)):INDIRECT("'Success Criteria'!" &amp; ADDRESS(196,A53+4)),"PASS with comments"))</f>
        <v>0</v>
      </c>
      <c r="N53" s="14">
        <f ca="1">COUNTIF(INDIRECT("'Success Criteria'!" &amp; ADDRESS(136,A53+4)):INDIRECT("'Success Criteria'!" &amp; ADDRESS(196,A53+4)),"NON conformant")</f>
        <v>0</v>
      </c>
      <c r="O53" s="15">
        <f ca="1">COUNTIF(INDIRECT("'Success Criteria'!" &amp; ADDRESS(136,A53+4)):INDIRECT("'Success Criteria'!" &amp; ADDRESS(196,A53+4)),"N/A")</f>
        <v>0</v>
      </c>
      <c r="P53" s="11">
        <f ca="1">COUNTIF(INDIRECT("'Success Criteria'!" &amp; ADDRESS(136,A53+4)):INDIRECT("'Success Criteria'!" &amp; ADDRESS(196,A53+4)),"not tested")</f>
        <v>0</v>
      </c>
      <c r="Q53" s="12">
        <f t="shared" ca="1" si="2"/>
        <v>2</v>
      </c>
      <c r="R53" s="14">
        <f t="shared" ca="1" si="3"/>
        <v>0</v>
      </c>
      <c r="S53" s="15">
        <f t="shared" ca="1" si="3"/>
        <v>1</v>
      </c>
      <c r="T53" s="11">
        <f t="shared" ca="1" si="3"/>
        <v>0</v>
      </c>
      <c r="V53" s="24">
        <f t="shared" ca="1" si="9"/>
        <v>1</v>
      </c>
      <c r="W53" s="2" t="str">
        <f t="shared" ca="1" si="7"/>
        <v/>
      </c>
      <c r="X53" s="2">
        <f t="shared" ca="1" si="4"/>
        <v>2</v>
      </c>
      <c r="Y53" s="2" t="str">
        <f t="shared" ca="1" si="8"/>
        <v/>
      </c>
      <c r="Z53" s="2">
        <f t="shared" ca="1" si="5"/>
        <v>0</v>
      </c>
      <c r="AA53" s="267">
        <f t="shared" ca="1" si="6"/>
        <v>1</v>
      </c>
      <c r="AD53" s="104"/>
      <c r="AH53" s="104"/>
    </row>
    <row r="54" spans="1:34" ht="13.15" hidden="1" x14ac:dyDescent="0.4">
      <c r="A54" s="250">
        <f t="shared" si="1"/>
        <v>40</v>
      </c>
      <c r="B54" s="60" t="s">
        <v>43</v>
      </c>
      <c r="C54" s="60" t="s">
        <v>44</v>
      </c>
      <c r="D54" s="112" t="s">
        <v>385</v>
      </c>
      <c r="E54" s="12">
        <f ca="1">SUM(COUNTIF(INDIRECT("'Success Criteria'!" &amp; ADDRESS(10,A54+4)):INDIRECT("'Success Criteria'!" &amp; ADDRESS(75,A54+4)),"PASS"),COUNTIF(INDIRECT("'Success Criteria'!" &amp; ADDRESS(10,A54+4)):INDIRECT("'Success Criteria'!" &amp; ADDRESS(75,A54+4)),"PASS with comments"))</f>
        <v>0</v>
      </c>
      <c r="F54" s="14">
        <f ca="1">COUNTIF(INDIRECT("'Success Criteria'!" &amp; ADDRESS(10,A54+4)):INDIRECT("'Success Criteria'!" &amp; ADDRESS(75,A54+4)),"NON conformant")</f>
        <v>0</v>
      </c>
      <c r="G54" s="15">
        <f ca="1">COUNTIF(INDIRECT("'Success Criteria'!" &amp; ADDRESS(10,A54+4)):INDIRECT("'Success Criteria'!" &amp; ADDRESS(75,A54+4)),"N/A")</f>
        <v>1</v>
      </c>
      <c r="H54" s="11">
        <f ca="1">COUNTIF(INDIRECT("'Success Criteria'!" &amp; ADDRESS(10,A54+4)):INDIRECT("'Success Criteria'!" &amp; ADDRESS(75,A54+4)),"not tested")</f>
        <v>0</v>
      </c>
      <c r="I54" s="12">
        <f ca="1">SUM(COUNTIF(INDIRECT("'Success Criteria'!" &amp; ADDRESS(80,A54+4)):INDIRECT("'Success Criteria'!" &amp; ADDRESS(131,A54+4)),"PASS"),COUNTIF(INDIRECT("'Success Criteria'!" &amp; ADDRESS(80,A54+4)):INDIRECT("'Success Criteria'!" &amp; ADDRESS(131,A54+4)),"PASS with comments"))</f>
        <v>2</v>
      </c>
      <c r="J54" s="14">
        <f ca="1">COUNTIF(INDIRECT("'Success Criteria'!" &amp; ADDRESS(80,A54+4)):INDIRECT("'Success Criteria'!" &amp; ADDRESS(131,A54+4)),"NON conformant")</f>
        <v>0</v>
      </c>
      <c r="K54" s="15">
        <f ca="1">COUNTIF(INDIRECT("'Success Criteria'!" &amp; ADDRESS(80,A54+4)):INDIRECT("'Success Criteria'!" &amp; ADDRESS(131,A54+4)),"N/A")</f>
        <v>0</v>
      </c>
      <c r="L54" s="11">
        <f ca="1">COUNTIF(INDIRECT("'Success Criteria'!" &amp; ADDRESS(80,A54+4)):INDIRECT("'Success Criteria'!" &amp; ADDRESS(131,A54+4)),"not tested")</f>
        <v>0</v>
      </c>
      <c r="M54" s="12">
        <f ca="1">SUM(COUNTIF(INDIRECT("'Success Criteria'!" &amp; ADDRESS(136,A54+4)):INDIRECT("'Success Criteria'!" &amp; ADDRESS(196,A54+4)),"PASS"),COUNTIF(INDIRECT("'Success Criteria'!" &amp; ADDRESS(136,A54+4)):INDIRECT("'Success Criteria'!" &amp; ADDRESS(196,A54+4)),"PASS with comments"))</f>
        <v>0</v>
      </c>
      <c r="N54" s="14">
        <f ca="1">COUNTIF(INDIRECT("'Success Criteria'!" &amp; ADDRESS(136,A54+4)):INDIRECT("'Success Criteria'!" &amp; ADDRESS(196,A54+4)),"NON conformant")</f>
        <v>0</v>
      </c>
      <c r="O54" s="15">
        <f ca="1">COUNTIF(INDIRECT("'Success Criteria'!" &amp; ADDRESS(136,A54+4)):INDIRECT("'Success Criteria'!" &amp; ADDRESS(196,A54+4)),"N/A")</f>
        <v>0</v>
      </c>
      <c r="P54" s="11">
        <f ca="1">COUNTIF(INDIRECT("'Success Criteria'!" &amp; ADDRESS(136,A54+4)):INDIRECT("'Success Criteria'!" &amp; ADDRESS(196,A54+4)),"not tested")</f>
        <v>0</v>
      </c>
      <c r="Q54" s="12">
        <f t="shared" ca="1" si="2"/>
        <v>2</v>
      </c>
      <c r="R54" s="14">
        <f t="shared" ca="1" si="3"/>
        <v>0</v>
      </c>
      <c r="S54" s="15">
        <f t="shared" ca="1" si="3"/>
        <v>1</v>
      </c>
      <c r="T54" s="11">
        <f t="shared" ca="1" si="3"/>
        <v>0</v>
      </c>
      <c r="V54" s="24">
        <f t="shared" ca="1" si="9"/>
        <v>1</v>
      </c>
      <c r="W54" s="2" t="str">
        <f t="shared" ca="1" si="7"/>
        <v/>
      </c>
      <c r="X54" s="2">
        <f t="shared" ca="1" si="4"/>
        <v>2</v>
      </c>
      <c r="Y54" s="2" t="str">
        <f t="shared" ca="1" si="8"/>
        <v/>
      </c>
      <c r="Z54" s="2">
        <f t="shared" ca="1" si="5"/>
        <v>0</v>
      </c>
      <c r="AA54" s="267">
        <f t="shared" ca="1" si="6"/>
        <v>1</v>
      </c>
      <c r="AD54" s="104"/>
      <c r="AH54" s="104"/>
    </row>
    <row r="55" spans="1:34" ht="13.15" hidden="1" x14ac:dyDescent="0.4">
      <c r="A55" s="250">
        <f t="shared" si="1"/>
        <v>41</v>
      </c>
      <c r="B55" s="60" t="s">
        <v>45</v>
      </c>
      <c r="C55" s="60" t="s">
        <v>46</v>
      </c>
      <c r="D55" s="112" t="s">
        <v>385</v>
      </c>
      <c r="E55" s="12">
        <f ca="1">SUM(COUNTIF(INDIRECT("'Success Criteria'!" &amp; ADDRESS(10,A55+4)):INDIRECT("'Success Criteria'!" &amp; ADDRESS(75,A55+4)),"PASS"),COUNTIF(INDIRECT("'Success Criteria'!" &amp; ADDRESS(10,A55+4)):INDIRECT("'Success Criteria'!" &amp; ADDRESS(75,A55+4)),"PASS with comments"))</f>
        <v>0</v>
      </c>
      <c r="F55" s="14">
        <f ca="1">COUNTIF(INDIRECT("'Success Criteria'!" &amp; ADDRESS(10,A55+4)):INDIRECT("'Success Criteria'!" &amp; ADDRESS(75,A55+4)),"NON conformant")</f>
        <v>0</v>
      </c>
      <c r="G55" s="15">
        <f ca="1">COUNTIF(INDIRECT("'Success Criteria'!" &amp; ADDRESS(10,A55+4)):INDIRECT("'Success Criteria'!" &amp; ADDRESS(75,A55+4)),"N/A")</f>
        <v>1</v>
      </c>
      <c r="H55" s="11">
        <f ca="1">COUNTIF(INDIRECT("'Success Criteria'!" &amp; ADDRESS(10,A55+4)):INDIRECT("'Success Criteria'!" &amp; ADDRESS(75,A55+4)),"not tested")</f>
        <v>0</v>
      </c>
      <c r="I55" s="12">
        <f ca="1">SUM(COUNTIF(INDIRECT("'Success Criteria'!" &amp; ADDRESS(80,A55+4)):INDIRECT("'Success Criteria'!" &amp; ADDRESS(131,A55+4)),"PASS"),COUNTIF(INDIRECT("'Success Criteria'!" &amp; ADDRESS(80,A55+4)):INDIRECT("'Success Criteria'!" &amp; ADDRESS(131,A55+4)),"PASS with comments"))</f>
        <v>2</v>
      </c>
      <c r="J55" s="14">
        <f ca="1">COUNTIF(INDIRECT("'Success Criteria'!" &amp; ADDRESS(80,A55+4)):INDIRECT("'Success Criteria'!" &amp; ADDRESS(131,A55+4)),"NON conformant")</f>
        <v>0</v>
      </c>
      <c r="K55" s="15">
        <f ca="1">COUNTIF(INDIRECT("'Success Criteria'!" &amp; ADDRESS(80,A55+4)):INDIRECT("'Success Criteria'!" &amp; ADDRESS(131,A55+4)),"N/A")</f>
        <v>0</v>
      </c>
      <c r="L55" s="11">
        <f ca="1">COUNTIF(INDIRECT("'Success Criteria'!" &amp; ADDRESS(80,A55+4)):INDIRECT("'Success Criteria'!" &amp; ADDRESS(131,A55+4)),"not tested")</f>
        <v>0</v>
      </c>
      <c r="M55" s="12">
        <f ca="1">SUM(COUNTIF(INDIRECT("'Success Criteria'!" &amp; ADDRESS(136,A55+4)):INDIRECT("'Success Criteria'!" &amp; ADDRESS(196,A55+4)),"PASS"),COUNTIF(INDIRECT("'Success Criteria'!" &amp; ADDRESS(136,A55+4)):INDIRECT("'Success Criteria'!" &amp; ADDRESS(196,A55+4)),"PASS with comments"))</f>
        <v>0</v>
      </c>
      <c r="N55" s="14">
        <f ca="1">COUNTIF(INDIRECT("'Success Criteria'!" &amp; ADDRESS(136,A55+4)):INDIRECT("'Success Criteria'!" &amp; ADDRESS(196,A55+4)),"NON conformant")</f>
        <v>0</v>
      </c>
      <c r="O55" s="15">
        <f ca="1">COUNTIF(INDIRECT("'Success Criteria'!" &amp; ADDRESS(136,A55+4)):INDIRECT("'Success Criteria'!" &amp; ADDRESS(196,A55+4)),"N/A")</f>
        <v>0</v>
      </c>
      <c r="P55" s="11">
        <f ca="1">COUNTIF(INDIRECT("'Success Criteria'!" &amp; ADDRESS(136,A55+4)):INDIRECT("'Success Criteria'!" &amp; ADDRESS(196,A55+4)),"not tested")</f>
        <v>0</v>
      </c>
      <c r="Q55" s="12">
        <f t="shared" ca="1" si="2"/>
        <v>2</v>
      </c>
      <c r="R55" s="14">
        <f t="shared" ca="1" si="3"/>
        <v>0</v>
      </c>
      <c r="S55" s="15">
        <f t="shared" ca="1" si="3"/>
        <v>1</v>
      </c>
      <c r="T55" s="11">
        <f t="shared" ca="1" si="3"/>
        <v>0</v>
      </c>
      <c r="V55" s="24">
        <f t="shared" ca="1" si="9"/>
        <v>1</v>
      </c>
      <c r="W55" s="2" t="str">
        <f t="shared" ca="1" si="7"/>
        <v/>
      </c>
      <c r="X55" s="2">
        <f t="shared" ca="1" si="4"/>
        <v>2</v>
      </c>
      <c r="Y55" s="2" t="str">
        <f t="shared" ca="1" si="8"/>
        <v/>
      </c>
      <c r="Z55" s="2">
        <f t="shared" ca="1" si="5"/>
        <v>0</v>
      </c>
      <c r="AA55" s="267">
        <f t="shared" ca="1" si="6"/>
        <v>1</v>
      </c>
      <c r="AD55" s="104"/>
      <c r="AH55" s="104"/>
    </row>
    <row r="56" spans="1:34" ht="13.15" hidden="1" x14ac:dyDescent="0.4">
      <c r="A56" s="250">
        <f t="shared" si="1"/>
        <v>42</v>
      </c>
      <c r="B56" s="60" t="s">
        <v>47</v>
      </c>
      <c r="C56" s="60" t="s">
        <v>48</v>
      </c>
      <c r="D56" s="112" t="s">
        <v>385</v>
      </c>
      <c r="E56" s="12">
        <f ca="1">SUM(COUNTIF(INDIRECT("'Success Criteria'!" &amp; ADDRESS(10,A56+4)):INDIRECT("'Success Criteria'!" &amp; ADDRESS(75,A56+4)),"PASS"),COUNTIF(INDIRECT("'Success Criteria'!" &amp; ADDRESS(10,A56+4)):INDIRECT("'Success Criteria'!" &amp; ADDRESS(75,A56+4)),"PASS with comments"))</f>
        <v>0</v>
      </c>
      <c r="F56" s="14">
        <f ca="1">COUNTIF(INDIRECT("'Success Criteria'!" &amp; ADDRESS(10,A56+4)):INDIRECT("'Success Criteria'!" &amp; ADDRESS(75,A56+4)),"NON conformant")</f>
        <v>0</v>
      </c>
      <c r="G56" s="15">
        <f ca="1">COUNTIF(INDIRECT("'Success Criteria'!" &amp; ADDRESS(10,A56+4)):INDIRECT("'Success Criteria'!" &amp; ADDRESS(75,A56+4)),"N/A")</f>
        <v>1</v>
      </c>
      <c r="H56" s="11">
        <f ca="1">COUNTIF(INDIRECT("'Success Criteria'!" &amp; ADDRESS(10,A56+4)):INDIRECT("'Success Criteria'!" &amp; ADDRESS(75,A56+4)),"not tested")</f>
        <v>0</v>
      </c>
      <c r="I56" s="12">
        <f ca="1">SUM(COUNTIF(INDIRECT("'Success Criteria'!" &amp; ADDRESS(80,A56+4)):INDIRECT("'Success Criteria'!" &amp; ADDRESS(131,A56+4)),"PASS"),COUNTIF(INDIRECT("'Success Criteria'!" &amp; ADDRESS(80,A56+4)):INDIRECT("'Success Criteria'!" &amp; ADDRESS(131,A56+4)),"PASS with comments"))</f>
        <v>2</v>
      </c>
      <c r="J56" s="14">
        <f ca="1">COUNTIF(INDIRECT("'Success Criteria'!" &amp; ADDRESS(80,A56+4)):INDIRECT("'Success Criteria'!" &amp; ADDRESS(131,A56+4)),"NON conformant")</f>
        <v>0</v>
      </c>
      <c r="K56" s="15">
        <f ca="1">COUNTIF(INDIRECT("'Success Criteria'!" &amp; ADDRESS(80,A56+4)):INDIRECT("'Success Criteria'!" &amp; ADDRESS(131,A56+4)),"N/A")</f>
        <v>0</v>
      </c>
      <c r="L56" s="11">
        <f ca="1">COUNTIF(INDIRECT("'Success Criteria'!" &amp; ADDRESS(80,A56+4)):INDIRECT("'Success Criteria'!" &amp; ADDRESS(131,A56+4)),"not tested")</f>
        <v>0</v>
      </c>
      <c r="M56" s="12">
        <f ca="1">SUM(COUNTIF(INDIRECT("'Success Criteria'!" &amp; ADDRESS(136,A56+4)):INDIRECT("'Success Criteria'!" &amp; ADDRESS(196,A56+4)),"PASS"),COUNTIF(INDIRECT("'Success Criteria'!" &amp; ADDRESS(136,A56+4)):INDIRECT("'Success Criteria'!" &amp; ADDRESS(196,A56+4)),"PASS with comments"))</f>
        <v>0</v>
      </c>
      <c r="N56" s="14">
        <f ca="1">COUNTIF(INDIRECT("'Success Criteria'!" &amp; ADDRESS(136,A56+4)):INDIRECT("'Success Criteria'!" &amp; ADDRESS(196,A56+4)),"NON conformant")</f>
        <v>0</v>
      </c>
      <c r="O56" s="15">
        <f ca="1">COUNTIF(INDIRECT("'Success Criteria'!" &amp; ADDRESS(136,A56+4)):INDIRECT("'Success Criteria'!" &amp; ADDRESS(196,A56+4)),"N/A")</f>
        <v>0</v>
      </c>
      <c r="P56" s="11">
        <f ca="1">COUNTIF(INDIRECT("'Success Criteria'!" &amp; ADDRESS(136,A56+4)):INDIRECT("'Success Criteria'!" &amp; ADDRESS(196,A56+4)),"not tested")</f>
        <v>0</v>
      </c>
      <c r="Q56" s="12">
        <f t="shared" ca="1" si="2"/>
        <v>2</v>
      </c>
      <c r="R56" s="14">
        <f t="shared" ca="1" si="3"/>
        <v>0</v>
      </c>
      <c r="S56" s="15">
        <f t="shared" ca="1" si="3"/>
        <v>1</v>
      </c>
      <c r="T56" s="11">
        <f t="shared" ca="1" si="3"/>
        <v>0</v>
      </c>
      <c r="V56" s="24">
        <f t="shared" ca="1" si="9"/>
        <v>1</v>
      </c>
      <c r="W56" s="2" t="str">
        <f t="shared" ca="1" si="7"/>
        <v/>
      </c>
      <c r="X56" s="2">
        <f t="shared" ca="1" si="4"/>
        <v>2</v>
      </c>
      <c r="Y56" s="2" t="str">
        <f t="shared" ca="1" si="8"/>
        <v/>
      </c>
      <c r="Z56" s="2">
        <f t="shared" ca="1" si="5"/>
        <v>0</v>
      </c>
      <c r="AA56" s="267">
        <f t="shared" ca="1" si="6"/>
        <v>1</v>
      </c>
      <c r="AD56" s="104"/>
      <c r="AH56" s="104"/>
    </row>
    <row r="57" spans="1:34" ht="13.15" hidden="1" x14ac:dyDescent="0.4">
      <c r="A57" s="250">
        <f t="shared" si="1"/>
        <v>43</v>
      </c>
      <c r="B57" s="60" t="s">
        <v>49</v>
      </c>
      <c r="C57" s="60" t="s">
        <v>50</v>
      </c>
      <c r="D57" s="112" t="s">
        <v>385</v>
      </c>
      <c r="E57" s="12">
        <f ca="1">SUM(COUNTIF(INDIRECT("'Success Criteria'!" &amp; ADDRESS(10,A57+4)):INDIRECT("'Success Criteria'!" &amp; ADDRESS(75,A57+4)),"PASS"),COUNTIF(INDIRECT("'Success Criteria'!" &amp; ADDRESS(10,A57+4)):INDIRECT("'Success Criteria'!" &amp; ADDRESS(75,A57+4)),"PASS with comments"))</f>
        <v>0</v>
      </c>
      <c r="F57" s="14">
        <f ca="1">COUNTIF(INDIRECT("'Success Criteria'!" &amp; ADDRESS(10,A57+4)):INDIRECT("'Success Criteria'!" &amp; ADDRESS(75,A57+4)),"NON conformant")</f>
        <v>0</v>
      </c>
      <c r="G57" s="15">
        <f ca="1">COUNTIF(INDIRECT("'Success Criteria'!" &amp; ADDRESS(10,A57+4)):INDIRECT("'Success Criteria'!" &amp; ADDRESS(75,A57+4)),"N/A")</f>
        <v>1</v>
      </c>
      <c r="H57" s="11">
        <f ca="1">COUNTIF(INDIRECT("'Success Criteria'!" &amp; ADDRESS(10,A57+4)):INDIRECT("'Success Criteria'!" &amp; ADDRESS(75,A57+4)),"not tested")</f>
        <v>0</v>
      </c>
      <c r="I57" s="12">
        <f ca="1">SUM(COUNTIF(INDIRECT("'Success Criteria'!" &amp; ADDRESS(80,A57+4)):INDIRECT("'Success Criteria'!" &amp; ADDRESS(131,A57+4)),"PASS"),COUNTIF(INDIRECT("'Success Criteria'!" &amp; ADDRESS(80,A57+4)):INDIRECT("'Success Criteria'!" &amp; ADDRESS(131,A57+4)),"PASS with comments"))</f>
        <v>2</v>
      </c>
      <c r="J57" s="14">
        <f ca="1">COUNTIF(INDIRECT("'Success Criteria'!" &amp; ADDRESS(80,A57+4)):INDIRECT("'Success Criteria'!" &amp; ADDRESS(131,A57+4)),"NON conformant")</f>
        <v>0</v>
      </c>
      <c r="K57" s="15">
        <f ca="1">COUNTIF(INDIRECT("'Success Criteria'!" &amp; ADDRESS(80,A57+4)):INDIRECT("'Success Criteria'!" &amp; ADDRESS(131,A57+4)),"N/A")</f>
        <v>0</v>
      </c>
      <c r="L57" s="11">
        <f ca="1">COUNTIF(INDIRECT("'Success Criteria'!" &amp; ADDRESS(80,A57+4)):INDIRECT("'Success Criteria'!" &amp; ADDRESS(131,A57+4)),"not tested")</f>
        <v>0</v>
      </c>
      <c r="M57" s="12">
        <f ca="1">SUM(COUNTIF(INDIRECT("'Success Criteria'!" &amp; ADDRESS(136,A57+4)):INDIRECT("'Success Criteria'!" &amp; ADDRESS(196,A57+4)),"PASS"),COUNTIF(INDIRECT("'Success Criteria'!" &amp; ADDRESS(136,A57+4)):INDIRECT("'Success Criteria'!" &amp; ADDRESS(196,A57+4)),"PASS with comments"))</f>
        <v>0</v>
      </c>
      <c r="N57" s="14">
        <f ca="1">COUNTIF(INDIRECT("'Success Criteria'!" &amp; ADDRESS(136,A57+4)):INDIRECT("'Success Criteria'!" &amp; ADDRESS(196,A57+4)),"NON conformant")</f>
        <v>0</v>
      </c>
      <c r="O57" s="15">
        <f ca="1">COUNTIF(INDIRECT("'Success Criteria'!" &amp; ADDRESS(136,A57+4)):INDIRECT("'Success Criteria'!" &amp; ADDRESS(196,A57+4)),"N/A")</f>
        <v>0</v>
      </c>
      <c r="P57" s="11">
        <f ca="1">COUNTIF(INDIRECT("'Success Criteria'!" &amp; ADDRESS(136,A57+4)):INDIRECT("'Success Criteria'!" &amp; ADDRESS(196,A57+4)),"not tested")</f>
        <v>0</v>
      </c>
      <c r="Q57" s="12">
        <f t="shared" ca="1" si="2"/>
        <v>2</v>
      </c>
      <c r="R57" s="14">
        <f t="shared" ca="1" si="3"/>
        <v>0</v>
      </c>
      <c r="S57" s="15">
        <f t="shared" ca="1" si="3"/>
        <v>1</v>
      </c>
      <c r="T57" s="11">
        <f t="shared" ca="1" si="3"/>
        <v>0</v>
      </c>
      <c r="V57" s="24">
        <f t="shared" ca="1" si="9"/>
        <v>1</v>
      </c>
      <c r="W57" s="2" t="str">
        <f t="shared" ca="1" si="7"/>
        <v/>
      </c>
      <c r="X57" s="2">
        <f t="shared" ca="1" si="4"/>
        <v>2</v>
      </c>
      <c r="Y57" s="2" t="str">
        <f t="shared" ca="1" si="8"/>
        <v/>
      </c>
      <c r="Z57" s="2">
        <f t="shared" ca="1" si="5"/>
        <v>0</v>
      </c>
      <c r="AA57" s="267">
        <f t="shared" ca="1" si="6"/>
        <v>1</v>
      </c>
      <c r="AD57" s="104"/>
      <c r="AH57" s="104"/>
    </row>
    <row r="58" spans="1:34" ht="13.15" hidden="1" x14ac:dyDescent="0.4">
      <c r="A58" s="250">
        <f t="shared" si="1"/>
        <v>44</v>
      </c>
      <c r="B58" s="60" t="s">
        <v>51</v>
      </c>
      <c r="C58" s="60" t="s">
        <v>52</v>
      </c>
      <c r="D58" s="112" t="s">
        <v>385</v>
      </c>
      <c r="E58" s="12">
        <f ca="1">SUM(COUNTIF(INDIRECT("'Success Criteria'!" &amp; ADDRESS(10,A58+4)):INDIRECT("'Success Criteria'!" &amp; ADDRESS(75,A58+4)),"PASS"),COUNTIF(INDIRECT("'Success Criteria'!" &amp; ADDRESS(10,A58+4)):INDIRECT("'Success Criteria'!" &amp; ADDRESS(75,A58+4)),"PASS with comments"))</f>
        <v>0</v>
      </c>
      <c r="F58" s="14">
        <f ca="1">COUNTIF(INDIRECT("'Success Criteria'!" &amp; ADDRESS(10,A58+4)):INDIRECT("'Success Criteria'!" &amp; ADDRESS(75,A58+4)),"NON conformant")</f>
        <v>0</v>
      </c>
      <c r="G58" s="15">
        <f ca="1">COUNTIF(INDIRECT("'Success Criteria'!" &amp; ADDRESS(10,A58+4)):INDIRECT("'Success Criteria'!" &amp; ADDRESS(75,A58+4)),"N/A")</f>
        <v>1</v>
      </c>
      <c r="H58" s="11">
        <f ca="1">COUNTIF(INDIRECT("'Success Criteria'!" &amp; ADDRESS(10,A58+4)):INDIRECT("'Success Criteria'!" &amp; ADDRESS(75,A58+4)),"not tested")</f>
        <v>0</v>
      </c>
      <c r="I58" s="12">
        <f ca="1">SUM(COUNTIF(INDIRECT("'Success Criteria'!" &amp; ADDRESS(80,A58+4)):INDIRECT("'Success Criteria'!" &amp; ADDRESS(131,A58+4)),"PASS"),COUNTIF(INDIRECT("'Success Criteria'!" &amp; ADDRESS(80,A58+4)):INDIRECT("'Success Criteria'!" &amp; ADDRESS(131,A58+4)),"PASS with comments"))</f>
        <v>2</v>
      </c>
      <c r="J58" s="14">
        <f ca="1">COUNTIF(INDIRECT("'Success Criteria'!" &amp; ADDRESS(80,A58+4)):INDIRECT("'Success Criteria'!" &amp; ADDRESS(131,A58+4)),"NON conformant")</f>
        <v>0</v>
      </c>
      <c r="K58" s="15">
        <f ca="1">COUNTIF(INDIRECT("'Success Criteria'!" &amp; ADDRESS(80,A58+4)):INDIRECT("'Success Criteria'!" &amp; ADDRESS(131,A58+4)),"N/A")</f>
        <v>0</v>
      </c>
      <c r="L58" s="11">
        <f ca="1">COUNTIF(INDIRECT("'Success Criteria'!" &amp; ADDRESS(80,A58+4)):INDIRECT("'Success Criteria'!" &amp; ADDRESS(131,A58+4)),"not tested")</f>
        <v>0</v>
      </c>
      <c r="M58" s="12">
        <f ca="1">SUM(COUNTIF(INDIRECT("'Success Criteria'!" &amp; ADDRESS(136,A58+4)):INDIRECT("'Success Criteria'!" &amp; ADDRESS(196,A58+4)),"PASS"),COUNTIF(INDIRECT("'Success Criteria'!" &amp; ADDRESS(136,A58+4)):INDIRECT("'Success Criteria'!" &amp; ADDRESS(196,A58+4)),"PASS with comments"))</f>
        <v>0</v>
      </c>
      <c r="N58" s="14">
        <f ca="1">COUNTIF(INDIRECT("'Success Criteria'!" &amp; ADDRESS(136,A58+4)):INDIRECT("'Success Criteria'!" &amp; ADDRESS(196,A58+4)),"NON conformant")</f>
        <v>0</v>
      </c>
      <c r="O58" s="15">
        <f ca="1">COUNTIF(INDIRECT("'Success Criteria'!" &amp; ADDRESS(136,A58+4)):INDIRECT("'Success Criteria'!" &amp; ADDRESS(196,A58+4)),"N/A")</f>
        <v>0</v>
      </c>
      <c r="P58" s="11">
        <f ca="1">COUNTIF(INDIRECT("'Success Criteria'!" &amp; ADDRESS(136,A58+4)):INDIRECT("'Success Criteria'!" &amp; ADDRESS(196,A58+4)),"not tested")</f>
        <v>0</v>
      </c>
      <c r="Q58" s="12">
        <f t="shared" ca="1" si="2"/>
        <v>2</v>
      </c>
      <c r="R58" s="14">
        <f t="shared" ca="1" si="3"/>
        <v>0</v>
      </c>
      <c r="S58" s="15">
        <f t="shared" ca="1" si="3"/>
        <v>1</v>
      </c>
      <c r="T58" s="11">
        <f t="shared" ca="1" si="3"/>
        <v>0</v>
      </c>
      <c r="V58" s="24">
        <f t="shared" ca="1" si="9"/>
        <v>1</v>
      </c>
      <c r="W58" s="2" t="str">
        <f t="shared" ca="1" si="7"/>
        <v/>
      </c>
      <c r="X58" s="2">
        <f t="shared" ca="1" si="4"/>
        <v>2</v>
      </c>
      <c r="Y58" s="2" t="str">
        <f t="shared" ca="1" si="8"/>
        <v/>
      </c>
      <c r="Z58" s="2">
        <f t="shared" ca="1" si="5"/>
        <v>0</v>
      </c>
      <c r="AA58" s="267">
        <f t="shared" ca="1" si="6"/>
        <v>1</v>
      </c>
      <c r="AD58" s="104"/>
      <c r="AH58" s="104"/>
    </row>
    <row r="59" spans="1:34" ht="13.15" hidden="1" x14ac:dyDescent="0.4">
      <c r="A59" s="250">
        <f t="shared" si="1"/>
        <v>45</v>
      </c>
      <c r="B59" s="60" t="s">
        <v>53</v>
      </c>
      <c r="C59" s="60" t="s">
        <v>54</v>
      </c>
      <c r="D59" s="112" t="s">
        <v>385</v>
      </c>
      <c r="E59" s="12">
        <f ca="1">SUM(COUNTIF(INDIRECT("'Success Criteria'!" &amp; ADDRESS(10,A59+4)):INDIRECT("'Success Criteria'!" &amp; ADDRESS(75,A59+4)),"PASS"),COUNTIF(INDIRECT("'Success Criteria'!" &amp; ADDRESS(10,A59+4)):INDIRECT("'Success Criteria'!" &amp; ADDRESS(75,A59+4)),"PASS with comments"))</f>
        <v>0</v>
      </c>
      <c r="F59" s="14">
        <f ca="1">COUNTIF(INDIRECT("'Success Criteria'!" &amp; ADDRESS(10,A59+4)):INDIRECT("'Success Criteria'!" &amp; ADDRESS(75,A59+4)),"NON conformant")</f>
        <v>0</v>
      </c>
      <c r="G59" s="15">
        <f ca="1">COUNTIF(INDIRECT("'Success Criteria'!" &amp; ADDRESS(10,A59+4)):INDIRECT("'Success Criteria'!" &amp; ADDRESS(75,A59+4)),"N/A")</f>
        <v>1</v>
      </c>
      <c r="H59" s="11">
        <f ca="1">COUNTIF(INDIRECT("'Success Criteria'!" &amp; ADDRESS(10,A59+4)):INDIRECT("'Success Criteria'!" &amp; ADDRESS(75,A59+4)),"not tested")</f>
        <v>0</v>
      </c>
      <c r="I59" s="12">
        <f ca="1">SUM(COUNTIF(INDIRECT("'Success Criteria'!" &amp; ADDRESS(80,A59+4)):INDIRECT("'Success Criteria'!" &amp; ADDRESS(131,A59+4)),"PASS"),COUNTIF(INDIRECT("'Success Criteria'!" &amp; ADDRESS(80,A59+4)):INDIRECT("'Success Criteria'!" &amp; ADDRESS(131,A59+4)),"PASS with comments"))</f>
        <v>2</v>
      </c>
      <c r="J59" s="14">
        <f ca="1">COUNTIF(INDIRECT("'Success Criteria'!" &amp; ADDRESS(80,A59+4)):INDIRECT("'Success Criteria'!" &amp; ADDRESS(131,A59+4)),"NON conformant")</f>
        <v>0</v>
      </c>
      <c r="K59" s="15">
        <f ca="1">COUNTIF(INDIRECT("'Success Criteria'!" &amp; ADDRESS(80,A59+4)):INDIRECT("'Success Criteria'!" &amp; ADDRESS(131,A59+4)),"N/A")</f>
        <v>0</v>
      </c>
      <c r="L59" s="11">
        <f ca="1">COUNTIF(INDIRECT("'Success Criteria'!" &amp; ADDRESS(80,A59+4)):INDIRECT("'Success Criteria'!" &amp; ADDRESS(131,A59+4)),"not tested")</f>
        <v>0</v>
      </c>
      <c r="M59" s="12">
        <f ca="1">SUM(COUNTIF(INDIRECT("'Success Criteria'!" &amp; ADDRESS(136,A59+4)):INDIRECT("'Success Criteria'!" &amp; ADDRESS(196,A59+4)),"PASS"),COUNTIF(INDIRECT("'Success Criteria'!" &amp; ADDRESS(136,A59+4)):INDIRECT("'Success Criteria'!" &amp; ADDRESS(196,A59+4)),"PASS with comments"))</f>
        <v>0</v>
      </c>
      <c r="N59" s="14">
        <f ca="1">COUNTIF(INDIRECT("'Success Criteria'!" &amp; ADDRESS(136,A59+4)):INDIRECT("'Success Criteria'!" &amp; ADDRESS(196,A59+4)),"NON conformant")</f>
        <v>0</v>
      </c>
      <c r="O59" s="15">
        <f ca="1">COUNTIF(INDIRECT("'Success Criteria'!" &amp; ADDRESS(136,A59+4)):INDIRECT("'Success Criteria'!" &amp; ADDRESS(196,A59+4)),"N/A")</f>
        <v>0</v>
      </c>
      <c r="P59" s="11">
        <f ca="1">COUNTIF(INDIRECT("'Success Criteria'!" &amp; ADDRESS(136,A59+4)):INDIRECT("'Success Criteria'!" &amp; ADDRESS(196,A59+4)),"not tested")</f>
        <v>0</v>
      </c>
      <c r="Q59" s="12">
        <f t="shared" ca="1" si="2"/>
        <v>2</v>
      </c>
      <c r="R59" s="14">
        <f t="shared" ca="1" si="3"/>
        <v>0</v>
      </c>
      <c r="S59" s="15">
        <f t="shared" ca="1" si="3"/>
        <v>1</v>
      </c>
      <c r="T59" s="11">
        <f t="shared" ca="1" si="3"/>
        <v>0</v>
      </c>
      <c r="V59" s="24">
        <f t="shared" ca="1" si="9"/>
        <v>1</v>
      </c>
      <c r="W59" s="2" t="str">
        <f t="shared" ca="1" si="7"/>
        <v/>
      </c>
      <c r="X59" s="2">
        <f t="shared" ca="1" si="4"/>
        <v>2</v>
      </c>
      <c r="Y59" s="2" t="str">
        <f t="shared" ca="1" si="8"/>
        <v/>
      </c>
      <c r="Z59" s="2">
        <f t="shared" ca="1" si="5"/>
        <v>0</v>
      </c>
      <c r="AA59" s="267">
        <f t="shared" ca="1" si="6"/>
        <v>1</v>
      </c>
      <c r="AD59" s="104"/>
      <c r="AH59" s="104"/>
    </row>
    <row r="60" spans="1:34" ht="13.15" hidden="1" x14ac:dyDescent="0.4">
      <c r="A60" s="250">
        <f t="shared" si="1"/>
        <v>46</v>
      </c>
      <c r="B60" s="60" t="s">
        <v>55</v>
      </c>
      <c r="C60" s="60" t="s">
        <v>56</v>
      </c>
      <c r="D60" s="112" t="s">
        <v>385</v>
      </c>
      <c r="E60" s="12">
        <f ca="1">SUM(COUNTIF(INDIRECT("'Success Criteria'!" &amp; ADDRESS(10,A60+4)):INDIRECT("'Success Criteria'!" &amp; ADDRESS(75,A60+4)),"PASS"),COUNTIF(INDIRECT("'Success Criteria'!" &amp; ADDRESS(10,A60+4)):INDIRECT("'Success Criteria'!" &amp; ADDRESS(75,A60+4)),"PASS with comments"))</f>
        <v>0</v>
      </c>
      <c r="F60" s="14">
        <f ca="1">COUNTIF(INDIRECT("'Success Criteria'!" &amp; ADDRESS(10,A60+4)):INDIRECT("'Success Criteria'!" &amp; ADDRESS(75,A60+4)),"NON conformant")</f>
        <v>0</v>
      </c>
      <c r="G60" s="15">
        <f ca="1">COUNTIF(INDIRECT("'Success Criteria'!" &amp; ADDRESS(10,A60+4)):INDIRECT("'Success Criteria'!" &amp; ADDRESS(75,A60+4)),"N/A")</f>
        <v>1</v>
      </c>
      <c r="H60" s="11">
        <f ca="1">COUNTIF(INDIRECT("'Success Criteria'!" &amp; ADDRESS(10,A60+4)):INDIRECT("'Success Criteria'!" &amp; ADDRESS(75,A60+4)),"not tested")</f>
        <v>0</v>
      </c>
      <c r="I60" s="12">
        <f ca="1">SUM(COUNTIF(INDIRECT("'Success Criteria'!" &amp; ADDRESS(80,A60+4)):INDIRECT("'Success Criteria'!" &amp; ADDRESS(131,A60+4)),"PASS"),COUNTIF(INDIRECT("'Success Criteria'!" &amp; ADDRESS(80,A60+4)):INDIRECT("'Success Criteria'!" &amp; ADDRESS(131,A60+4)),"PASS with comments"))</f>
        <v>2</v>
      </c>
      <c r="J60" s="14">
        <f ca="1">COUNTIF(INDIRECT("'Success Criteria'!" &amp; ADDRESS(80,A60+4)):INDIRECT("'Success Criteria'!" &amp; ADDRESS(131,A60+4)),"NON conformant")</f>
        <v>0</v>
      </c>
      <c r="K60" s="15">
        <f ca="1">COUNTIF(INDIRECT("'Success Criteria'!" &amp; ADDRESS(80,A60+4)):INDIRECT("'Success Criteria'!" &amp; ADDRESS(131,A60+4)),"N/A")</f>
        <v>0</v>
      </c>
      <c r="L60" s="11">
        <f ca="1">COUNTIF(INDIRECT("'Success Criteria'!" &amp; ADDRESS(80,A60+4)):INDIRECT("'Success Criteria'!" &amp; ADDRESS(131,A60+4)),"not tested")</f>
        <v>0</v>
      </c>
      <c r="M60" s="12">
        <f ca="1">SUM(COUNTIF(INDIRECT("'Success Criteria'!" &amp; ADDRESS(136,A60+4)):INDIRECT("'Success Criteria'!" &amp; ADDRESS(196,A60+4)),"PASS"),COUNTIF(INDIRECT("'Success Criteria'!" &amp; ADDRESS(136,A60+4)):INDIRECT("'Success Criteria'!" &amp; ADDRESS(196,A60+4)),"PASS with comments"))</f>
        <v>0</v>
      </c>
      <c r="N60" s="14">
        <f ca="1">COUNTIF(INDIRECT("'Success Criteria'!" &amp; ADDRESS(136,A60+4)):INDIRECT("'Success Criteria'!" &amp; ADDRESS(196,A60+4)),"NON conformant")</f>
        <v>0</v>
      </c>
      <c r="O60" s="15">
        <f ca="1">COUNTIF(INDIRECT("'Success Criteria'!" &amp; ADDRESS(136,A60+4)):INDIRECT("'Success Criteria'!" &amp; ADDRESS(196,A60+4)),"N/A")</f>
        <v>0</v>
      </c>
      <c r="P60" s="11">
        <f ca="1">COUNTIF(INDIRECT("'Success Criteria'!" &amp; ADDRESS(136,A60+4)):INDIRECT("'Success Criteria'!" &amp; ADDRESS(196,A60+4)),"not tested")</f>
        <v>0</v>
      </c>
      <c r="Q60" s="12">
        <f t="shared" ca="1" si="2"/>
        <v>2</v>
      </c>
      <c r="R60" s="14">
        <f t="shared" ca="1" si="3"/>
        <v>0</v>
      </c>
      <c r="S60" s="15">
        <f t="shared" ca="1" si="3"/>
        <v>1</v>
      </c>
      <c r="T60" s="11">
        <f t="shared" ca="1" si="3"/>
        <v>0</v>
      </c>
      <c r="V60" s="24">
        <f t="shared" ca="1" si="9"/>
        <v>1</v>
      </c>
      <c r="W60" s="2" t="str">
        <f t="shared" ca="1" si="7"/>
        <v/>
      </c>
      <c r="X60" s="2">
        <f t="shared" ca="1" si="4"/>
        <v>2</v>
      </c>
      <c r="Y60" s="2" t="str">
        <f t="shared" ca="1" si="8"/>
        <v/>
      </c>
      <c r="Z60" s="2">
        <f t="shared" ca="1" si="5"/>
        <v>0</v>
      </c>
      <c r="AA60" s="267">
        <f t="shared" ca="1" si="6"/>
        <v>1</v>
      </c>
      <c r="AD60" s="104"/>
      <c r="AH60" s="104"/>
    </row>
    <row r="61" spans="1:34" ht="13.15" hidden="1" x14ac:dyDescent="0.4">
      <c r="A61" s="250">
        <f t="shared" si="1"/>
        <v>47</v>
      </c>
      <c r="B61" s="60" t="s">
        <v>57</v>
      </c>
      <c r="C61" s="60" t="s">
        <v>58</v>
      </c>
      <c r="D61" s="112" t="s">
        <v>385</v>
      </c>
      <c r="E61" s="12">
        <f ca="1">SUM(COUNTIF(INDIRECT("'Success Criteria'!" &amp; ADDRESS(10,A61+4)):INDIRECT("'Success Criteria'!" &amp; ADDRESS(75,A61+4)),"PASS"),COUNTIF(INDIRECT("'Success Criteria'!" &amp; ADDRESS(10,A61+4)):INDIRECT("'Success Criteria'!" &amp; ADDRESS(75,A61+4)),"PASS with comments"))</f>
        <v>0</v>
      </c>
      <c r="F61" s="14">
        <f ca="1">COUNTIF(INDIRECT("'Success Criteria'!" &amp; ADDRESS(10,A61+4)):INDIRECT("'Success Criteria'!" &amp; ADDRESS(75,A61+4)),"NON conformant")</f>
        <v>0</v>
      </c>
      <c r="G61" s="15">
        <f ca="1">COUNTIF(INDIRECT("'Success Criteria'!" &amp; ADDRESS(10,A61+4)):INDIRECT("'Success Criteria'!" &amp; ADDRESS(75,A61+4)),"N/A")</f>
        <v>1</v>
      </c>
      <c r="H61" s="11">
        <f ca="1">COUNTIF(INDIRECT("'Success Criteria'!" &amp; ADDRESS(10,A61+4)):INDIRECT("'Success Criteria'!" &amp; ADDRESS(75,A61+4)),"not tested")</f>
        <v>0</v>
      </c>
      <c r="I61" s="12">
        <f ca="1">SUM(COUNTIF(INDIRECT("'Success Criteria'!" &amp; ADDRESS(80,A61+4)):INDIRECT("'Success Criteria'!" &amp; ADDRESS(131,A61+4)),"PASS"),COUNTIF(INDIRECT("'Success Criteria'!" &amp; ADDRESS(80,A61+4)):INDIRECT("'Success Criteria'!" &amp; ADDRESS(131,A61+4)),"PASS with comments"))</f>
        <v>2</v>
      </c>
      <c r="J61" s="14">
        <f ca="1">COUNTIF(INDIRECT("'Success Criteria'!" &amp; ADDRESS(80,A61+4)):INDIRECT("'Success Criteria'!" &amp; ADDRESS(131,A61+4)),"NON conformant")</f>
        <v>0</v>
      </c>
      <c r="K61" s="15">
        <f ca="1">COUNTIF(INDIRECT("'Success Criteria'!" &amp; ADDRESS(80,A61+4)):INDIRECT("'Success Criteria'!" &amp; ADDRESS(131,A61+4)),"N/A")</f>
        <v>0</v>
      </c>
      <c r="L61" s="11">
        <f ca="1">COUNTIF(INDIRECT("'Success Criteria'!" &amp; ADDRESS(80,A61+4)):INDIRECT("'Success Criteria'!" &amp; ADDRESS(131,A61+4)),"not tested")</f>
        <v>0</v>
      </c>
      <c r="M61" s="12">
        <f ca="1">SUM(COUNTIF(INDIRECT("'Success Criteria'!" &amp; ADDRESS(136,A61+4)):INDIRECT("'Success Criteria'!" &amp; ADDRESS(196,A61+4)),"PASS"),COUNTIF(INDIRECT("'Success Criteria'!" &amp; ADDRESS(136,A61+4)):INDIRECT("'Success Criteria'!" &amp; ADDRESS(196,A61+4)),"PASS with comments"))</f>
        <v>0</v>
      </c>
      <c r="N61" s="14">
        <f ca="1">COUNTIF(INDIRECT("'Success Criteria'!" &amp; ADDRESS(136,A61+4)):INDIRECT("'Success Criteria'!" &amp; ADDRESS(196,A61+4)),"NON conformant")</f>
        <v>0</v>
      </c>
      <c r="O61" s="15">
        <f ca="1">COUNTIF(INDIRECT("'Success Criteria'!" &amp; ADDRESS(136,A61+4)):INDIRECT("'Success Criteria'!" &amp; ADDRESS(196,A61+4)),"N/A")</f>
        <v>0</v>
      </c>
      <c r="P61" s="11">
        <f ca="1">COUNTIF(INDIRECT("'Success Criteria'!" &amp; ADDRESS(136,A61+4)):INDIRECT("'Success Criteria'!" &amp; ADDRESS(196,A61+4)),"not tested")</f>
        <v>0</v>
      </c>
      <c r="Q61" s="12">
        <f t="shared" ca="1" si="2"/>
        <v>2</v>
      </c>
      <c r="R61" s="14">
        <f t="shared" ca="1" si="3"/>
        <v>0</v>
      </c>
      <c r="S61" s="15">
        <f t="shared" ca="1" si="3"/>
        <v>1</v>
      </c>
      <c r="T61" s="11">
        <f t="shared" ca="1" si="3"/>
        <v>0</v>
      </c>
      <c r="V61" s="24">
        <f t="shared" ca="1" si="9"/>
        <v>1</v>
      </c>
      <c r="W61" s="2" t="str">
        <f t="shared" ca="1" si="7"/>
        <v/>
      </c>
      <c r="X61" s="2">
        <f t="shared" ca="1" si="4"/>
        <v>2</v>
      </c>
      <c r="Y61" s="2" t="str">
        <f t="shared" ca="1" si="8"/>
        <v/>
      </c>
      <c r="Z61" s="2">
        <f t="shared" ca="1" si="5"/>
        <v>0</v>
      </c>
      <c r="AA61" s="267">
        <f t="shared" ca="1" si="6"/>
        <v>1</v>
      </c>
      <c r="AD61" s="104"/>
      <c r="AH61" s="104"/>
    </row>
    <row r="62" spans="1:34" ht="13.15" hidden="1" x14ac:dyDescent="0.4">
      <c r="A62" s="250">
        <f t="shared" si="1"/>
        <v>48</v>
      </c>
      <c r="B62" s="60" t="s">
        <v>59</v>
      </c>
      <c r="C62" s="60" t="s">
        <v>60</v>
      </c>
      <c r="D62" s="112" t="s">
        <v>385</v>
      </c>
      <c r="E62" s="12">
        <f ca="1">SUM(COUNTIF(INDIRECT("'Success Criteria'!" &amp; ADDRESS(10,A62+4)):INDIRECT("'Success Criteria'!" &amp; ADDRESS(75,A62+4)),"PASS"),COUNTIF(INDIRECT("'Success Criteria'!" &amp; ADDRESS(10,A62+4)):INDIRECT("'Success Criteria'!" &amp; ADDRESS(75,A62+4)),"PASS with comments"))</f>
        <v>0</v>
      </c>
      <c r="F62" s="14">
        <f ca="1">COUNTIF(INDIRECT("'Success Criteria'!" &amp; ADDRESS(10,A62+4)):INDIRECT("'Success Criteria'!" &amp; ADDRESS(75,A62+4)),"NON conformant")</f>
        <v>0</v>
      </c>
      <c r="G62" s="15">
        <f ca="1">COUNTIF(INDIRECT("'Success Criteria'!" &amp; ADDRESS(10,A62+4)):INDIRECT("'Success Criteria'!" &amp; ADDRESS(75,A62+4)),"N/A")</f>
        <v>1</v>
      </c>
      <c r="H62" s="11">
        <f ca="1">COUNTIF(INDIRECT("'Success Criteria'!" &amp; ADDRESS(10,A62+4)):INDIRECT("'Success Criteria'!" &amp; ADDRESS(75,A62+4)),"not tested")</f>
        <v>0</v>
      </c>
      <c r="I62" s="12">
        <f ca="1">SUM(COUNTIF(INDIRECT("'Success Criteria'!" &amp; ADDRESS(80,A62+4)):INDIRECT("'Success Criteria'!" &amp; ADDRESS(131,A62+4)),"PASS"),COUNTIF(INDIRECT("'Success Criteria'!" &amp; ADDRESS(80,A62+4)):INDIRECT("'Success Criteria'!" &amp; ADDRESS(131,A62+4)),"PASS with comments"))</f>
        <v>2</v>
      </c>
      <c r="J62" s="14">
        <f ca="1">COUNTIF(INDIRECT("'Success Criteria'!" &amp; ADDRESS(80,A62+4)):INDIRECT("'Success Criteria'!" &amp; ADDRESS(131,A62+4)),"NON conformant")</f>
        <v>0</v>
      </c>
      <c r="K62" s="15">
        <f ca="1">COUNTIF(INDIRECT("'Success Criteria'!" &amp; ADDRESS(80,A62+4)):INDIRECT("'Success Criteria'!" &amp; ADDRESS(131,A62+4)),"N/A")</f>
        <v>0</v>
      </c>
      <c r="L62" s="11">
        <f ca="1">COUNTIF(INDIRECT("'Success Criteria'!" &amp; ADDRESS(80,A62+4)):INDIRECT("'Success Criteria'!" &amp; ADDRESS(131,A62+4)),"not tested")</f>
        <v>0</v>
      </c>
      <c r="M62" s="12">
        <f ca="1">SUM(COUNTIF(INDIRECT("'Success Criteria'!" &amp; ADDRESS(136,A62+4)):INDIRECT("'Success Criteria'!" &amp; ADDRESS(196,A62+4)),"PASS"),COUNTIF(INDIRECT("'Success Criteria'!" &amp; ADDRESS(136,A62+4)):INDIRECT("'Success Criteria'!" &amp; ADDRESS(196,A62+4)),"PASS with comments"))</f>
        <v>0</v>
      </c>
      <c r="N62" s="14">
        <f ca="1">COUNTIF(INDIRECT("'Success Criteria'!" &amp; ADDRESS(136,A62+4)):INDIRECT("'Success Criteria'!" &amp; ADDRESS(196,A62+4)),"NON conformant")</f>
        <v>0</v>
      </c>
      <c r="O62" s="15">
        <f ca="1">COUNTIF(INDIRECT("'Success Criteria'!" &amp; ADDRESS(136,A62+4)):INDIRECT("'Success Criteria'!" &amp; ADDRESS(196,A62+4)),"N/A")</f>
        <v>0</v>
      </c>
      <c r="P62" s="11">
        <f ca="1">COUNTIF(INDIRECT("'Success Criteria'!" &amp; ADDRESS(136,A62+4)):INDIRECT("'Success Criteria'!" &amp; ADDRESS(196,A62+4)),"not tested")</f>
        <v>0</v>
      </c>
      <c r="Q62" s="12">
        <f t="shared" ca="1" si="2"/>
        <v>2</v>
      </c>
      <c r="R62" s="14">
        <f t="shared" ca="1" si="3"/>
        <v>0</v>
      </c>
      <c r="S62" s="15">
        <f t="shared" ca="1" si="3"/>
        <v>1</v>
      </c>
      <c r="T62" s="11">
        <f t="shared" ca="1" si="3"/>
        <v>0</v>
      </c>
      <c r="V62" s="24">
        <f t="shared" ca="1" si="9"/>
        <v>1</v>
      </c>
      <c r="W62" s="2" t="str">
        <f t="shared" ca="1" si="7"/>
        <v/>
      </c>
      <c r="X62" s="2">
        <f t="shared" ca="1" si="4"/>
        <v>2</v>
      </c>
      <c r="Y62" s="2" t="str">
        <f t="shared" ca="1" si="8"/>
        <v/>
      </c>
      <c r="Z62" s="2">
        <f t="shared" ca="1" si="5"/>
        <v>0</v>
      </c>
      <c r="AA62" s="267">
        <f t="shared" ca="1" si="6"/>
        <v>1</v>
      </c>
      <c r="AD62" s="104"/>
      <c r="AH62" s="104"/>
    </row>
    <row r="63" spans="1:34" ht="13.15" hidden="1" x14ac:dyDescent="0.4">
      <c r="A63" s="250">
        <f t="shared" si="1"/>
        <v>49</v>
      </c>
      <c r="B63" s="60" t="s">
        <v>61</v>
      </c>
      <c r="C63" s="60" t="s">
        <v>62</v>
      </c>
      <c r="D63" s="112" t="s">
        <v>385</v>
      </c>
      <c r="E63" s="12">
        <f ca="1">SUM(COUNTIF(INDIRECT("'Success Criteria'!" &amp; ADDRESS(10,A63+4)):INDIRECT("'Success Criteria'!" &amp; ADDRESS(75,A63+4)),"PASS"),COUNTIF(INDIRECT("'Success Criteria'!" &amp; ADDRESS(10,A63+4)):INDIRECT("'Success Criteria'!" &amp; ADDRESS(75,A63+4)),"PASS with comments"))</f>
        <v>0</v>
      </c>
      <c r="F63" s="14">
        <f ca="1">COUNTIF(INDIRECT("'Success Criteria'!" &amp; ADDRESS(10,A63+4)):INDIRECT("'Success Criteria'!" &amp; ADDRESS(75,A63+4)),"NON conformant")</f>
        <v>0</v>
      </c>
      <c r="G63" s="15">
        <f ca="1">COUNTIF(INDIRECT("'Success Criteria'!" &amp; ADDRESS(10,A63+4)):INDIRECT("'Success Criteria'!" &amp; ADDRESS(75,A63+4)),"N/A")</f>
        <v>1</v>
      </c>
      <c r="H63" s="11">
        <f ca="1">COUNTIF(INDIRECT("'Success Criteria'!" &amp; ADDRESS(10,A63+4)):INDIRECT("'Success Criteria'!" &amp; ADDRESS(75,A63+4)),"not tested")</f>
        <v>0</v>
      </c>
      <c r="I63" s="12">
        <f ca="1">SUM(COUNTIF(INDIRECT("'Success Criteria'!" &amp; ADDRESS(80,A63+4)):INDIRECT("'Success Criteria'!" &amp; ADDRESS(131,A63+4)),"PASS"),COUNTIF(INDIRECT("'Success Criteria'!" &amp; ADDRESS(80,A63+4)):INDIRECT("'Success Criteria'!" &amp; ADDRESS(131,A63+4)),"PASS with comments"))</f>
        <v>2</v>
      </c>
      <c r="J63" s="14">
        <f ca="1">COUNTIF(INDIRECT("'Success Criteria'!" &amp; ADDRESS(80,A63+4)):INDIRECT("'Success Criteria'!" &amp; ADDRESS(131,A63+4)),"NON conformant")</f>
        <v>0</v>
      </c>
      <c r="K63" s="15">
        <f ca="1">COUNTIF(INDIRECT("'Success Criteria'!" &amp; ADDRESS(80,A63+4)):INDIRECT("'Success Criteria'!" &amp; ADDRESS(131,A63+4)),"N/A")</f>
        <v>0</v>
      </c>
      <c r="L63" s="11">
        <f ca="1">COUNTIF(INDIRECT("'Success Criteria'!" &amp; ADDRESS(80,A63+4)):INDIRECT("'Success Criteria'!" &amp; ADDRESS(131,A63+4)),"not tested")</f>
        <v>0</v>
      </c>
      <c r="M63" s="12">
        <f ca="1">SUM(COUNTIF(INDIRECT("'Success Criteria'!" &amp; ADDRESS(136,A63+4)):INDIRECT("'Success Criteria'!" &amp; ADDRESS(196,A63+4)),"PASS"),COUNTIF(INDIRECT("'Success Criteria'!" &amp; ADDRESS(136,A63+4)):INDIRECT("'Success Criteria'!" &amp; ADDRESS(196,A63+4)),"PASS with comments"))</f>
        <v>0</v>
      </c>
      <c r="N63" s="14">
        <f ca="1">COUNTIF(INDIRECT("'Success Criteria'!" &amp; ADDRESS(136,A63+4)):INDIRECT("'Success Criteria'!" &amp; ADDRESS(196,A63+4)),"NON conformant")</f>
        <v>0</v>
      </c>
      <c r="O63" s="15">
        <f ca="1">COUNTIF(INDIRECT("'Success Criteria'!" &amp; ADDRESS(136,A63+4)):INDIRECT("'Success Criteria'!" &amp; ADDRESS(196,A63+4)),"N/A")</f>
        <v>0</v>
      </c>
      <c r="P63" s="11">
        <f ca="1">COUNTIF(INDIRECT("'Success Criteria'!" &amp; ADDRESS(136,A63+4)):INDIRECT("'Success Criteria'!" &amp; ADDRESS(196,A63+4)),"not tested")</f>
        <v>0</v>
      </c>
      <c r="Q63" s="12">
        <f t="shared" ca="1" si="2"/>
        <v>2</v>
      </c>
      <c r="R63" s="14">
        <f t="shared" ca="1" si="3"/>
        <v>0</v>
      </c>
      <c r="S63" s="15">
        <f t="shared" ca="1" si="3"/>
        <v>1</v>
      </c>
      <c r="T63" s="11">
        <f t="shared" ca="1" si="3"/>
        <v>0</v>
      </c>
      <c r="V63" s="24">
        <f t="shared" ca="1" si="9"/>
        <v>1</v>
      </c>
      <c r="W63" s="2" t="str">
        <f t="shared" ca="1" si="7"/>
        <v/>
      </c>
      <c r="X63" s="2">
        <f t="shared" ca="1" si="4"/>
        <v>2</v>
      </c>
      <c r="Y63" s="2" t="str">
        <f t="shared" ca="1" si="8"/>
        <v/>
      </c>
      <c r="Z63" s="2">
        <f t="shared" ca="1" si="5"/>
        <v>0</v>
      </c>
      <c r="AA63" s="267">
        <f t="shared" ca="1" si="6"/>
        <v>1</v>
      </c>
      <c r="AD63" s="104"/>
      <c r="AH63" s="104"/>
    </row>
    <row r="64" spans="1:34" ht="13.15" hidden="1" x14ac:dyDescent="0.4">
      <c r="A64" s="250">
        <f t="shared" si="1"/>
        <v>50</v>
      </c>
      <c r="B64" s="60" t="s">
        <v>63</v>
      </c>
      <c r="C64" s="60" t="s">
        <v>64</v>
      </c>
      <c r="D64" s="112" t="s">
        <v>385</v>
      </c>
      <c r="E64" s="12">
        <f ca="1">SUM(COUNTIF(INDIRECT("'Success Criteria'!" &amp; ADDRESS(10,A64+4)):INDIRECT("'Success Criteria'!" &amp; ADDRESS(75,A64+4)),"PASS"),COUNTIF(INDIRECT("'Success Criteria'!" &amp; ADDRESS(10,A64+4)):INDIRECT("'Success Criteria'!" &amp; ADDRESS(75,A64+4)),"PASS with comments"))</f>
        <v>0</v>
      </c>
      <c r="F64" s="14">
        <f ca="1">COUNTIF(INDIRECT("'Success Criteria'!" &amp; ADDRESS(10,A64+4)):INDIRECT("'Success Criteria'!" &amp; ADDRESS(75,A64+4)),"NON conformant")</f>
        <v>0</v>
      </c>
      <c r="G64" s="15">
        <f ca="1">COUNTIF(INDIRECT("'Success Criteria'!" &amp; ADDRESS(10,A64+4)):INDIRECT("'Success Criteria'!" &amp; ADDRESS(75,A64+4)),"N/A")</f>
        <v>1</v>
      </c>
      <c r="H64" s="11">
        <f ca="1">COUNTIF(INDIRECT("'Success Criteria'!" &amp; ADDRESS(10,A64+4)):INDIRECT("'Success Criteria'!" &amp; ADDRESS(75,A64+4)),"not tested")</f>
        <v>0</v>
      </c>
      <c r="I64" s="12">
        <f ca="1">SUM(COUNTIF(INDIRECT("'Success Criteria'!" &amp; ADDRESS(80,A64+4)):INDIRECT("'Success Criteria'!" &amp; ADDRESS(131,A64+4)),"PASS"),COUNTIF(INDIRECT("'Success Criteria'!" &amp; ADDRESS(80,A64+4)):INDIRECT("'Success Criteria'!" &amp; ADDRESS(131,A64+4)),"PASS with comments"))</f>
        <v>2</v>
      </c>
      <c r="J64" s="14">
        <f ca="1">COUNTIF(INDIRECT("'Success Criteria'!" &amp; ADDRESS(80,A64+4)):INDIRECT("'Success Criteria'!" &amp; ADDRESS(131,A64+4)),"NON conformant")</f>
        <v>0</v>
      </c>
      <c r="K64" s="15">
        <f ca="1">COUNTIF(INDIRECT("'Success Criteria'!" &amp; ADDRESS(80,A64+4)):INDIRECT("'Success Criteria'!" &amp; ADDRESS(131,A64+4)),"N/A")</f>
        <v>0</v>
      </c>
      <c r="L64" s="11">
        <f ca="1">COUNTIF(INDIRECT("'Success Criteria'!" &amp; ADDRESS(80,A64+4)):INDIRECT("'Success Criteria'!" &amp; ADDRESS(131,A64+4)),"not tested")</f>
        <v>0</v>
      </c>
      <c r="M64" s="12">
        <f ca="1">SUM(COUNTIF(INDIRECT("'Success Criteria'!" &amp; ADDRESS(136,A64+4)):INDIRECT("'Success Criteria'!" &amp; ADDRESS(196,A64+4)),"PASS"),COUNTIF(INDIRECT("'Success Criteria'!" &amp; ADDRESS(136,A64+4)):INDIRECT("'Success Criteria'!" &amp; ADDRESS(196,A64+4)),"PASS with comments"))</f>
        <v>0</v>
      </c>
      <c r="N64" s="14">
        <f ca="1">COUNTIF(INDIRECT("'Success Criteria'!" &amp; ADDRESS(136,A64+4)):INDIRECT("'Success Criteria'!" &amp; ADDRESS(196,A64+4)),"NON conformant")</f>
        <v>0</v>
      </c>
      <c r="O64" s="15">
        <f ca="1">COUNTIF(INDIRECT("'Success Criteria'!" &amp; ADDRESS(136,A64+4)):INDIRECT("'Success Criteria'!" &amp; ADDRESS(196,A64+4)),"N/A")</f>
        <v>0</v>
      </c>
      <c r="P64" s="11">
        <f ca="1">COUNTIF(INDIRECT("'Success Criteria'!" &amp; ADDRESS(136,A64+4)):INDIRECT("'Success Criteria'!" &amp; ADDRESS(196,A64+4)),"not tested")</f>
        <v>0</v>
      </c>
      <c r="Q64" s="12">
        <f t="shared" ca="1" si="2"/>
        <v>2</v>
      </c>
      <c r="R64" s="14">
        <f t="shared" ca="1" si="3"/>
        <v>0</v>
      </c>
      <c r="S64" s="15">
        <f t="shared" ca="1" si="3"/>
        <v>1</v>
      </c>
      <c r="T64" s="11">
        <f t="shared" ca="1" si="3"/>
        <v>0</v>
      </c>
      <c r="V64" s="24">
        <f t="shared" ca="1" si="9"/>
        <v>1</v>
      </c>
      <c r="W64" s="2" t="str">
        <f t="shared" ca="1" si="7"/>
        <v/>
      </c>
      <c r="X64" s="2">
        <f t="shared" ca="1" si="4"/>
        <v>2</v>
      </c>
      <c r="Y64" s="2" t="str">
        <f t="shared" ca="1" si="8"/>
        <v/>
      </c>
      <c r="Z64" s="2">
        <f t="shared" ca="1" si="5"/>
        <v>0</v>
      </c>
      <c r="AA64" s="267">
        <f t="shared" ca="1" si="6"/>
        <v>1</v>
      </c>
      <c r="AD64" s="104"/>
      <c r="AH64" s="104"/>
    </row>
    <row r="65" spans="1:34" ht="13.15" hidden="1" x14ac:dyDescent="0.4">
      <c r="A65" s="250">
        <f t="shared" si="1"/>
        <v>51</v>
      </c>
      <c r="B65" s="60" t="s">
        <v>389</v>
      </c>
      <c r="C65" s="60" t="s">
        <v>390</v>
      </c>
      <c r="D65" s="112" t="s">
        <v>385</v>
      </c>
      <c r="E65" s="12">
        <f ca="1">SUM(COUNTIF(INDIRECT("'Success Criteria'!" &amp; ADDRESS(10,A65+4)):INDIRECT("'Success Criteria'!" &amp; ADDRESS(75,A65+4)),"PASS"),COUNTIF(INDIRECT("'Success Criteria'!" &amp; ADDRESS(10,A65+4)):INDIRECT("'Success Criteria'!" &amp; ADDRESS(75,A65+4)),"PASS with comments"))</f>
        <v>0</v>
      </c>
      <c r="F65" s="14">
        <f ca="1">COUNTIF(INDIRECT("'Success Criteria'!" &amp; ADDRESS(10,A65+4)):INDIRECT("'Success Criteria'!" &amp; ADDRESS(75,A65+4)),"NON conformant")</f>
        <v>0</v>
      </c>
      <c r="G65" s="15">
        <f ca="1">COUNTIF(INDIRECT("'Success Criteria'!" &amp; ADDRESS(10,A65+4)):INDIRECT("'Success Criteria'!" &amp; ADDRESS(75,A65+4)),"N/A")</f>
        <v>1</v>
      </c>
      <c r="H65" s="11">
        <f ca="1">COUNTIF(INDIRECT("'Success Criteria'!" &amp; ADDRESS(10,A65+4)):INDIRECT("'Success Criteria'!" &amp; ADDRESS(75,A65+4)),"not tested")</f>
        <v>0</v>
      </c>
      <c r="I65" s="12">
        <f ca="1">SUM(COUNTIF(INDIRECT("'Success Criteria'!" &amp; ADDRESS(80,A65+4)):INDIRECT("'Success Criteria'!" &amp; ADDRESS(131,A65+4)),"PASS"),COUNTIF(INDIRECT("'Success Criteria'!" &amp; ADDRESS(80,A65+4)):INDIRECT("'Success Criteria'!" &amp; ADDRESS(131,A65+4)),"PASS with comments"))</f>
        <v>2</v>
      </c>
      <c r="J65" s="14">
        <f ca="1">COUNTIF(INDIRECT("'Success Criteria'!" &amp; ADDRESS(80,A65+4)):INDIRECT("'Success Criteria'!" &amp; ADDRESS(131,A65+4)),"NON conformant")</f>
        <v>0</v>
      </c>
      <c r="K65" s="15">
        <f ca="1">COUNTIF(INDIRECT("'Success Criteria'!" &amp; ADDRESS(80,A65+4)):INDIRECT("'Success Criteria'!" &amp; ADDRESS(131,A65+4)),"N/A")</f>
        <v>0</v>
      </c>
      <c r="L65" s="11">
        <f ca="1">COUNTIF(INDIRECT("'Success Criteria'!" &amp; ADDRESS(80,A65+4)):INDIRECT("'Success Criteria'!" &amp; ADDRESS(131,A65+4)),"not tested")</f>
        <v>0</v>
      </c>
      <c r="M65" s="12">
        <f ca="1">SUM(COUNTIF(INDIRECT("'Success Criteria'!" &amp; ADDRESS(136,A65+4)):INDIRECT("'Success Criteria'!" &amp; ADDRESS(196,A65+4)),"PASS"),COUNTIF(INDIRECT("'Success Criteria'!" &amp; ADDRESS(136,A65+4)):INDIRECT("'Success Criteria'!" &amp; ADDRESS(196,A65+4)),"PASS with comments"))</f>
        <v>0</v>
      </c>
      <c r="N65" s="14">
        <f ca="1">COUNTIF(INDIRECT("'Success Criteria'!" &amp; ADDRESS(136,A65+4)):INDIRECT("'Success Criteria'!" &amp; ADDRESS(196,A65+4)),"NON conformant")</f>
        <v>0</v>
      </c>
      <c r="O65" s="15">
        <f ca="1">COUNTIF(INDIRECT("'Success Criteria'!" &amp; ADDRESS(136,A65+4)):INDIRECT("'Success Criteria'!" &amp; ADDRESS(196,A65+4)),"N/A")</f>
        <v>0</v>
      </c>
      <c r="P65" s="11">
        <f ca="1">COUNTIF(INDIRECT("'Success Criteria'!" &amp; ADDRESS(136,A65+4)):INDIRECT("'Success Criteria'!" &amp; ADDRESS(196,A65+4)),"not tested")</f>
        <v>0</v>
      </c>
      <c r="Q65" s="12">
        <f t="shared" ca="1" si="2"/>
        <v>2</v>
      </c>
      <c r="R65" s="14">
        <f t="shared" ref="R65:T80" ca="1" si="10">SUM(F65+J65+N65)</f>
        <v>0</v>
      </c>
      <c r="S65" s="15">
        <f t="shared" ca="1" si="10"/>
        <v>1</v>
      </c>
      <c r="T65" s="11">
        <f t="shared" ca="1" si="10"/>
        <v>0</v>
      </c>
      <c r="V65" s="24">
        <f t="shared" ref="V65:V128" ca="1" si="11">SUM(E65:H65)</f>
        <v>1</v>
      </c>
      <c r="W65" s="2" t="str">
        <f t="shared" ca="1" si="7"/>
        <v/>
      </c>
      <c r="X65" s="2">
        <f t="shared" ca="1" si="4"/>
        <v>2</v>
      </c>
      <c r="Y65" s="2" t="str">
        <f t="shared" ca="1" si="8"/>
        <v/>
      </c>
      <c r="Z65" s="2">
        <f t="shared" ca="1" si="5"/>
        <v>0</v>
      </c>
      <c r="AA65" s="267">
        <f t="shared" ca="1" si="6"/>
        <v>1</v>
      </c>
      <c r="AD65" s="104"/>
      <c r="AH65" s="104"/>
    </row>
    <row r="66" spans="1:34" ht="13.15" hidden="1" x14ac:dyDescent="0.4">
      <c r="A66" s="250">
        <f t="shared" si="1"/>
        <v>52</v>
      </c>
      <c r="B66" s="60" t="s">
        <v>391</v>
      </c>
      <c r="C66" s="60" t="s">
        <v>392</v>
      </c>
      <c r="D66" s="112" t="s">
        <v>385</v>
      </c>
      <c r="E66" s="12">
        <f ca="1">SUM(COUNTIF(INDIRECT("'Success Criteria'!" &amp; ADDRESS(10,A66+4)):INDIRECT("'Success Criteria'!" &amp; ADDRESS(75,A66+4)),"PASS"),COUNTIF(INDIRECT("'Success Criteria'!" &amp; ADDRESS(10,A66+4)):INDIRECT("'Success Criteria'!" &amp; ADDRESS(75,A66+4)),"PASS with comments"))</f>
        <v>0</v>
      </c>
      <c r="F66" s="14">
        <f ca="1">COUNTIF(INDIRECT("'Success Criteria'!" &amp; ADDRESS(10,A66+4)):INDIRECT("'Success Criteria'!" &amp; ADDRESS(75,A66+4)),"NON conformant")</f>
        <v>0</v>
      </c>
      <c r="G66" s="15">
        <f ca="1">COUNTIF(INDIRECT("'Success Criteria'!" &amp; ADDRESS(10,A66+4)):INDIRECT("'Success Criteria'!" &amp; ADDRESS(75,A66+4)),"N/A")</f>
        <v>1</v>
      </c>
      <c r="H66" s="11">
        <f ca="1">COUNTIF(INDIRECT("'Success Criteria'!" &amp; ADDRESS(10,A66+4)):INDIRECT("'Success Criteria'!" &amp; ADDRESS(75,A66+4)),"not tested")</f>
        <v>0</v>
      </c>
      <c r="I66" s="12">
        <f ca="1">SUM(COUNTIF(INDIRECT("'Success Criteria'!" &amp; ADDRESS(80,A66+4)):INDIRECT("'Success Criteria'!" &amp; ADDRESS(131,A66+4)),"PASS"),COUNTIF(INDIRECT("'Success Criteria'!" &amp; ADDRESS(80,A66+4)):INDIRECT("'Success Criteria'!" &amp; ADDRESS(131,A66+4)),"PASS with comments"))</f>
        <v>2</v>
      </c>
      <c r="J66" s="14">
        <f ca="1">COUNTIF(INDIRECT("'Success Criteria'!" &amp; ADDRESS(80,A66+4)):INDIRECT("'Success Criteria'!" &amp; ADDRESS(131,A66+4)),"NON conformant")</f>
        <v>0</v>
      </c>
      <c r="K66" s="15">
        <f ca="1">COUNTIF(INDIRECT("'Success Criteria'!" &amp; ADDRESS(80,A66+4)):INDIRECT("'Success Criteria'!" &amp; ADDRESS(131,A66+4)),"N/A")</f>
        <v>0</v>
      </c>
      <c r="L66" s="11">
        <f ca="1">COUNTIF(INDIRECT("'Success Criteria'!" &amp; ADDRESS(80,A66+4)):INDIRECT("'Success Criteria'!" &amp; ADDRESS(131,A66+4)),"not tested")</f>
        <v>0</v>
      </c>
      <c r="M66" s="12">
        <f ca="1">SUM(COUNTIF(INDIRECT("'Success Criteria'!" &amp; ADDRESS(136,A66+4)):INDIRECT("'Success Criteria'!" &amp; ADDRESS(196,A66+4)),"PASS"),COUNTIF(INDIRECT("'Success Criteria'!" &amp; ADDRESS(136,A66+4)):INDIRECT("'Success Criteria'!" &amp; ADDRESS(196,A66+4)),"PASS with comments"))</f>
        <v>0</v>
      </c>
      <c r="N66" s="14">
        <f ca="1">COUNTIF(INDIRECT("'Success Criteria'!" &amp; ADDRESS(136,A66+4)):INDIRECT("'Success Criteria'!" &amp; ADDRESS(196,A66+4)),"NON conformant")</f>
        <v>0</v>
      </c>
      <c r="O66" s="15">
        <f ca="1">COUNTIF(INDIRECT("'Success Criteria'!" &amp; ADDRESS(136,A66+4)):INDIRECT("'Success Criteria'!" &amp; ADDRESS(196,A66+4)),"N/A")</f>
        <v>0</v>
      </c>
      <c r="P66" s="11">
        <f ca="1">COUNTIF(INDIRECT("'Success Criteria'!" &amp; ADDRESS(136,A66+4)):INDIRECT("'Success Criteria'!" &amp; ADDRESS(196,A66+4)),"not tested")</f>
        <v>0</v>
      </c>
      <c r="Q66" s="12">
        <f t="shared" ca="1" si="2"/>
        <v>2</v>
      </c>
      <c r="R66" s="14">
        <f t="shared" ca="1" si="10"/>
        <v>0</v>
      </c>
      <c r="S66" s="15">
        <f t="shared" ca="1" si="10"/>
        <v>1</v>
      </c>
      <c r="T66" s="11">
        <f t="shared" ca="1" si="10"/>
        <v>0</v>
      </c>
      <c r="V66" s="24">
        <f t="shared" ca="1" si="11"/>
        <v>1</v>
      </c>
      <c r="W66" s="2" t="str">
        <f t="shared" ca="1" si="7"/>
        <v/>
      </c>
      <c r="X66" s="2">
        <f t="shared" ca="1" si="4"/>
        <v>2</v>
      </c>
      <c r="Y66" s="2" t="str">
        <f t="shared" ca="1" si="8"/>
        <v/>
      </c>
      <c r="Z66" s="2">
        <f t="shared" ca="1" si="5"/>
        <v>0</v>
      </c>
      <c r="AA66" s="267">
        <f t="shared" ca="1" si="6"/>
        <v>1</v>
      </c>
      <c r="AD66" s="104"/>
      <c r="AH66" s="104"/>
    </row>
    <row r="67" spans="1:34" ht="13.15" hidden="1" x14ac:dyDescent="0.4">
      <c r="A67" s="250">
        <f t="shared" si="1"/>
        <v>53</v>
      </c>
      <c r="B67" s="60" t="s">
        <v>393</v>
      </c>
      <c r="C67" s="60" t="s">
        <v>394</v>
      </c>
      <c r="D67" s="112" t="s">
        <v>385</v>
      </c>
      <c r="E67" s="12">
        <f ca="1">SUM(COUNTIF(INDIRECT("'Success Criteria'!" &amp; ADDRESS(10,A67+4)):INDIRECT("'Success Criteria'!" &amp; ADDRESS(75,A67+4)),"PASS"),COUNTIF(INDIRECT("'Success Criteria'!" &amp; ADDRESS(10,A67+4)):INDIRECT("'Success Criteria'!" &amp; ADDRESS(75,A67+4)),"PASS with comments"))</f>
        <v>0</v>
      </c>
      <c r="F67" s="14">
        <f ca="1">COUNTIF(INDIRECT("'Success Criteria'!" &amp; ADDRESS(10,A67+4)):INDIRECT("'Success Criteria'!" &amp; ADDRESS(75,A67+4)),"NON conformant")</f>
        <v>0</v>
      </c>
      <c r="G67" s="15">
        <f ca="1">COUNTIF(INDIRECT("'Success Criteria'!" &amp; ADDRESS(10,A67+4)):INDIRECT("'Success Criteria'!" &amp; ADDRESS(75,A67+4)),"N/A")</f>
        <v>1</v>
      </c>
      <c r="H67" s="11">
        <f ca="1">COUNTIF(INDIRECT("'Success Criteria'!" &amp; ADDRESS(10,A67+4)):INDIRECT("'Success Criteria'!" &amp; ADDRESS(75,A67+4)),"not tested")</f>
        <v>0</v>
      </c>
      <c r="I67" s="12">
        <f ca="1">SUM(COUNTIF(INDIRECT("'Success Criteria'!" &amp; ADDRESS(80,A67+4)):INDIRECT("'Success Criteria'!" &amp; ADDRESS(131,A67+4)),"PASS"),COUNTIF(INDIRECT("'Success Criteria'!" &amp; ADDRESS(80,A67+4)):INDIRECT("'Success Criteria'!" &amp; ADDRESS(131,A67+4)),"PASS with comments"))</f>
        <v>2</v>
      </c>
      <c r="J67" s="14">
        <f ca="1">COUNTIF(INDIRECT("'Success Criteria'!" &amp; ADDRESS(80,A67+4)):INDIRECT("'Success Criteria'!" &amp; ADDRESS(131,A67+4)),"NON conformant")</f>
        <v>0</v>
      </c>
      <c r="K67" s="15">
        <f ca="1">COUNTIF(INDIRECT("'Success Criteria'!" &amp; ADDRESS(80,A67+4)):INDIRECT("'Success Criteria'!" &amp; ADDRESS(131,A67+4)),"N/A")</f>
        <v>0</v>
      </c>
      <c r="L67" s="11">
        <f ca="1">COUNTIF(INDIRECT("'Success Criteria'!" &amp; ADDRESS(80,A67+4)):INDIRECT("'Success Criteria'!" &amp; ADDRESS(131,A67+4)),"not tested")</f>
        <v>0</v>
      </c>
      <c r="M67" s="12">
        <f ca="1">SUM(COUNTIF(INDIRECT("'Success Criteria'!" &amp; ADDRESS(136,A67+4)):INDIRECT("'Success Criteria'!" &amp; ADDRESS(196,A67+4)),"PASS"),COUNTIF(INDIRECT("'Success Criteria'!" &amp; ADDRESS(136,A67+4)):INDIRECT("'Success Criteria'!" &amp; ADDRESS(196,A67+4)),"PASS with comments"))</f>
        <v>0</v>
      </c>
      <c r="N67" s="14">
        <f ca="1">COUNTIF(INDIRECT("'Success Criteria'!" &amp; ADDRESS(136,A67+4)):INDIRECT("'Success Criteria'!" &amp; ADDRESS(196,A67+4)),"NON conformant")</f>
        <v>0</v>
      </c>
      <c r="O67" s="15">
        <f ca="1">COUNTIF(INDIRECT("'Success Criteria'!" &amp; ADDRESS(136,A67+4)):INDIRECT("'Success Criteria'!" &amp; ADDRESS(196,A67+4)),"N/A")</f>
        <v>0</v>
      </c>
      <c r="P67" s="11">
        <f ca="1">COUNTIF(INDIRECT("'Success Criteria'!" &amp; ADDRESS(136,A67+4)):INDIRECT("'Success Criteria'!" &amp; ADDRESS(196,A67+4)),"not tested")</f>
        <v>0</v>
      </c>
      <c r="Q67" s="12">
        <f t="shared" ca="1" si="2"/>
        <v>2</v>
      </c>
      <c r="R67" s="14">
        <f t="shared" ca="1" si="10"/>
        <v>0</v>
      </c>
      <c r="S67" s="15">
        <f t="shared" ca="1" si="10"/>
        <v>1</v>
      </c>
      <c r="T67" s="11">
        <f t="shared" ca="1" si="10"/>
        <v>0</v>
      </c>
      <c r="V67" s="24">
        <f t="shared" ca="1" si="11"/>
        <v>1</v>
      </c>
      <c r="W67" s="2" t="str">
        <f t="shared" ca="1" si="7"/>
        <v/>
      </c>
      <c r="X67" s="2">
        <f t="shared" ca="1" si="4"/>
        <v>2</v>
      </c>
      <c r="Y67" s="2" t="str">
        <f t="shared" ca="1" si="8"/>
        <v/>
      </c>
      <c r="Z67" s="2">
        <f t="shared" ca="1" si="5"/>
        <v>0</v>
      </c>
      <c r="AA67" s="267">
        <f t="shared" ca="1" si="6"/>
        <v>1</v>
      </c>
      <c r="AD67" s="104"/>
      <c r="AH67" s="104"/>
    </row>
    <row r="68" spans="1:34" ht="13.15" hidden="1" x14ac:dyDescent="0.4">
      <c r="A68" s="250">
        <f t="shared" si="1"/>
        <v>54</v>
      </c>
      <c r="B68" s="60" t="s">
        <v>395</v>
      </c>
      <c r="C68" s="60" t="s">
        <v>396</v>
      </c>
      <c r="D68" s="112" t="s">
        <v>385</v>
      </c>
      <c r="E68" s="12">
        <f ca="1">SUM(COUNTIF(INDIRECT("'Success Criteria'!" &amp; ADDRESS(10,A68+4)):INDIRECT("'Success Criteria'!" &amp; ADDRESS(75,A68+4)),"PASS"),COUNTIF(INDIRECT("'Success Criteria'!" &amp; ADDRESS(10,A68+4)):INDIRECT("'Success Criteria'!" &amp; ADDRESS(75,A68+4)),"PASS with comments"))</f>
        <v>0</v>
      </c>
      <c r="F68" s="14">
        <f ca="1">COUNTIF(INDIRECT("'Success Criteria'!" &amp; ADDRESS(10,A68+4)):INDIRECT("'Success Criteria'!" &amp; ADDRESS(75,A68+4)),"NON conformant")</f>
        <v>0</v>
      </c>
      <c r="G68" s="15">
        <f ca="1">COUNTIF(INDIRECT("'Success Criteria'!" &amp; ADDRESS(10,A68+4)):INDIRECT("'Success Criteria'!" &amp; ADDRESS(75,A68+4)),"N/A")</f>
        <v>1</v>
      </c>
      <c r="H68" s="11">
        <f ca="1">COUNTIF(INDIRECT("'Success Criteria'!" &amp; ADDRESS(10,A68+4)):INDIRECT("'Success Criteria'!" &amp; ADDRESS(75,A68+4)),"not tested")</f>
        <v>0</v>
      </c>
      <c r="I68" s="12">
        <f ca="1">SUM(COUNTIF(INDIRECT("'Success Criteria'!" &amp; ADDRESS(80,A68+4)):INDIRECT("'Success Criteria'!" &amp; ADDRESS(131,A68+4)),"PASS"),COUNTIF(INDIRECT("'Success Criteria'!" &amp; ADDRESS(80,A68+4)):INDIRECT("'Success Criteria'!" &amp; ADDRESS(131,A68+4)),"PASS with comments"))</f>
        <v>2</v>
      </c>
      <c r="J68" s="14">
        <f ca="1">COUNTIF(INDIRECT("'Success Criteria'!" &amp; ADDRESS(80,A68+4)):INDIRECT("'Success Criteria'!" &amp; ADDRESS(131,A68+4)),"NON conformant")</f>
        <v>0</v>
      </c>
      <c r="K68" s="15">
        <f ca="1">COUNTIF(INDIRECT("'Success Criteria'!" &amp; ADDRESS(80,A68+4)):INDIRECT("'Success Criteria'!" &amp; ADDRESS(131,A68+4)),"N/A")</f>
        <v>0</v>
      </c>
      <c r="L68" s="11">
        <f ca="1">COUNTIF(INDIRECT("'Success Criteria'!" &amp; ADDRESS(80,A68+4)):INDIRECT("'Success Criteria'!" &amp; ADDRESS(131,A68+4)),"not tested")</f>
        <v>0</v>
      </c>
      <c r="M68" s="12">
        <f ca="1">SUM(COUNTIF(INDIRECT("'Success Criteria'!" &amp; ADDRESS(136,A68+4)):INDIRECT("'Success Criteria'!" &amp; ADDRESS(196,A68+4)),"PASS"),COUNTIF(INDIRECT("'Success Criteria'!" &amp; ADDRESS(136,A68+4)):INDIRECT("'Success Criteria'!" &amp; ADDRESS(196,A68+4)),"PASS with comments"))</f>
        <v>0</v>
      </c>
      <c r="N68" s="14">
        <f ca="1">COUNTIF(INDIRECT("'Success Criteria'!" &amp; ADDRESS(136,A68+4)):INDIRECT("'Success Criteria'!" &amp; ADDRESS(196,A68+4)),"NON conformant")</f>
        <v>0</v>
      </c>
      <c r="O68" s="15">
        <f ca="1">COUNTIF(INDIRECT("'Success Criteria'!" &amp; ADDRESS(136,A68+4)):INDIRECT("'Success Criteria'!" &amp; ADDRESS(196,A68+4)),"N/A")</f>
        <v>0</v>
      </c>
      <c r="P68" s="11">
        <f ca="1">COUNTIF(INDIRECT("'Success Criteria'!" &amp; ADDRESS(136,A68+4)):INDIRECT("'Success Criteria'!" &amp; ADDRESS(196,A68+4)),"not tested")</f>
        <v>0</v>
      </c>
      <c r="Q68" s="12">
        <f t="shared" ca="1" si="2"/>
        <v>2</v>
      </c>
      <c r="R68" s="14">
        <f t="shared" ca="1" si="10"/>
        <v>0</v>
      </c>
      <c r="S68" s="15">
        <f t="shared" ca="1" si="10"/>
        <v>1</v>
      </c>
      <c r="T68" s="11">
        <f t="shared" ca="1" si="10"/>
        <v>0</v>
      </c>
      <c r="V68" s="24">
        <f t="shared" ca="1" si="11"/>
        <v>1</v>
      </c>
      <c r="W68" s="2" t="str">
        <f t="shared" ca="1" si="7"/>
        <v/>
      </c>
      <c r="X68" s="2">
        <f t="shared" ca="1" si="4"/>
        <v>2</v>
      </c>
      <c r="Y68" s="2" t="str">
        <f t="shared" ca="1" si="8"/>
        <v/>
      </c>
      <c r="Z68" s="2">
        <f t="shared" ca="1" si="5"/>
        <v>0</v>
      </c>
      <c r="AA68" s="267">
        <f t="shared" ca="1" si="6"/>
        <v>1</v>
      </c>
      <c r="AD68" s="104"/>
      <c r="AH68" s="104"/>
    </row>
    <row r="69" spans="1:34" ht="13.15" hidden="1" x14ac:dyDescent="0.4">
      <c r="A69" s="250">
        <f t="shared" si="1"/>
        <v>55</v>
      </c>
      <c r="B69" s="60" t="s">
        <v>397</v>
      </c>
      <c r="C69" s="60" t="s">
        <v>398</v>
      </c>
      <c r="D69" s="112" t="s">
        <v>385</v>
      </c>
      <c r="E69" s="12">
        <f ca="1">SUM(COUNTIF(INDIRECT("'Success Criteria'!" &amp; ADDRESS(10,A69+4)):INDIRECT("'Success Criteria'!" &amp; ADDRESS(75,A69+4)),"PASS"),COUNTIF(INDIRECT("'Success Criteria'!" &amp; ADDRESS(10,A69+4)):INDIRECT("'Success Criteria'!" &amp; ADDRESS(75,A69+4)),"PASS with comments"))</f>
        <v>0</v>
      </c>
      <c r="F69" s="14">
        <f ca="1">COUNTIF(INDIRECT("'Success Criteria'!" &amp; ADDRESS(10,A69+4)):INDIRECT("'Success Criteria'!" &amp; ADDRESS(75,A69+4)),"NON conformant")</f>
        <v>0</v>
      </c>
      <c r="G69" s="15">
        <f ca="1">COUNTIF(INDIRECT("'Success Criteria'!" &amp; ADDRESS(10,A69+4)):INDIRECT("'Success Criteria'!" &amp; ADDRESS(75,A69+4)),"N/A")</f>
        <v>1</v>
      </c>
      <c r="H69" s="11">
        <f ca="1">COUNTIF(INDIRECT("'Success Criteria'!" &amp; ADDRESS(10,A69+4)):INDIRECT("'Success Criteria'!" &amp; ADDRESS(75,A69+4)),"not tested")</f>
        <v>0</v>
      </c>
      <c r="I69" s="12">
        <f ca="1">SUM(COUNTIF(INDIRECT("'Success Criteria'!" &amp; ADDRESS(80,A69+4)):INDIRECT("'Success Criteria'!" &amp; ADDRESS(131,A69+4)),"PASS"),COUNTIF(INDIRECT("'Success Criteria'!" &amp; ADDRESS(80,A69+4)):INDIRECT("'Success Criteria'!" &amp; ADDRESS(131,A69+4)),"PASS with comments"))</f>
        <v>2</v>
      </c>
      <c r="J69" s="14">
        <f ca="1">COUNTIF(INDIRECT("'Success Criteria'!" &amp; ADDRESS(80,A69+4)):INDIRECT("'Success Criteria'!" &amp; ADDRESS(131,A69+4)),"NON conformant")</f>
        <v>0</v>
      </c>
      <c r="K69" s="15">
        <f ca="1">COUNTIF(INDIRECT("'Success Criteria'!" &amp; ADDRESS(80,A69+4)):INDIRECT("'Success Criteria'!" &amp; ADDRESS(131,A69+4)),"N/A")</f>
        <v>0</v>
      </c>
      <c r="L69" s="11">
        <f ca="1">COUNTIF(INDIRECT("'Success Criteria'!" &amp; ADDRESS(80,A69+4)):INDIRECT("'Success Criteria'!" &amp; ADDRESS(131,A69+4)),"not tested")</f>
        <v>0</v>
      </c>
      <c r="M69" s="12">
        <f ca="1">SUM(COUNTIF(INDIRECT("'Success Criteria'!" &amp; ADDRESS(136,A69+4)):INDIRECT("'Success Criteria'!" &amp; ADDRESS(196,A69+4)),"PASS"),COUNTIF(INDIRECT("'Success Criteria'!" &amp; ADDRESS(136,A69+4)):INDIRECT("'Success Criteria'!" &amp; ADDRESS(196,A69+4)),"PASS with comments"))</f>
        <v>0</v>
      </c>
      <c r="N69" s="14">
        <f ca="1">COUNTIF(INDIRECT("'Success Criteria'!" &amp; ADDRESS(136,A69+4)):INDIRECT("'Success Criteria'!" &amp; ADDRESS(196,A69+4)),"NON conformant")</f>
        <v>0</v>
      </c>
      <c r="O69" s="15">
        <f ca="1">COUNTIF(INDIRECT("'Success Criteria'!" &amp; ADDRESS(136,A69+4)):INDIRECT("'Success Criteria'!" &amp; ADDRESS(196,A69+4)),"N/A")</f>
        <v>0</v>
      </c>
      <c r="P69" s="11">
        <f ca="1">COUNTIF(INDIRECT("'Success Criteria'!" &amp; ADDRESS(136,A69+4)):INDIRECT("'Success Criteria'!" &amp; ADDRESS(196,A69+4)),"not tested")</f>
        <v>0</v>
      </c>
      <c r="Q69" s="12">
        <f t="shared" ca="1" si="2"/>
        <v>2</v>
      </c>
      <c r="R69" s="14">
        <f t="shared" ca="1" si="10"/>
        <v>0</v>
      </c>
      <c r="S69" s="15">
        <f t="shared" ca="1" si="10"/>
        <v>1</v>
      </c>
      <c r="T69" s="11">
        <f t="shared" ca="1" si="10"/>
        <v>0</v>
      </c>
      <c r="V69" s="24">
        <f t="shared" ca="1" si="11"/>
        <v>1</v>
      </c>
      <c r="W69" s="2" t="str">
        <f t="shared" ca="1" si="7"/>
        <v/>
      </c>
      <c r="X69" s="2">
        <f t="shared" ca="1" si="4"/>
        <v>2</v>
      </c>
      <c r="Y69" s="2" t="str">
        <f t="shared" ca="1" si="8"/>
        <v/>
      </c>
      <c r="Z69" s="2">
        <f t="shared" ca="1" si="5"/>
        <v>0</v>
      </c>
      <c r="AA69" s="267">
        <f t="shared" ca="1" si="6"/>
        <v>1</v>
      </c>
      <c r="AD69" s="104"/>
      <c r="AH69" s="104"/>
    </row>
    <row r="70" spans="1:34" ht="13.15" hidden="1" x14ac:dyDescent="0.4">
      <c r="A70" s="250">
        <f t="shared" si="1"/>
        <v>56</v>
      </c>
      <c r="B70" s="60" t="s">
        <v>399</v>
      </c>
      <c r="C70" s="60" t="s">
        <v>400</v>
      </c>
      <c r="D70" s="112" t="s">
        <v>385</v>
      </c>
      <c r="E70" s="12">
        <f ca="1">SUM(COUNTIF(INDIRECT("'Success Criteria'!" &amp; ADDRESS(10,A70+4)):INDIRECT("'Success Criteria'!" &amp; ADDRESS(75,A70+4)),"PASS"),COUNTIF(INDIRECT("'Success Criteria'!" &amp; ADDRESS(10,A70+4)):INDIRECT("'Success Criteria'!" &amp; ADDRESS(75,A70+4)),"PASS with comments"))</f>
        <v>0</v>
      </c>
      <c r="F70" s="14">
        <f ca="1">COUNTIF(INDIRECT("'Success Criteria'!" &amp; ADDRESS(10,A70+4)):INDIRECT("'Success Criteria'!" &amp; ADDRESS(75,A70+4)),"NON conformant")</f>
        <v>0</v>
      </c>
      <c r="G70" s="15">
        <f ca="1">COUNTIF(INDIRECT("'Success Criteria'!" &amp; ADDRESS(10,A70+4)):INDIRECT("'Success Criteria'!" &amp; ADDRESS(75,A70+4)),"N/A")</f>
        <v>1</v>
      </c>
      <c r="H70" s="11">
        <f ca="1">COUNTIF(INDIRECT("'Success Criteria'!" &amp; ADDRESS(10,A70+4)):INDIRECT("'Success Criteria'!" &amp; ADDRESS(75,A70+4)),"not tested")</f>
        <v>0</v>
      </c>
      <c r="I70" s="12">
        <f ca="1">SUM(COUNTIF(INDIRECT("'Success Criteria'!" &amp; ADDRESS(80,A70+4)):INDIRECT("'Success Criteria'!" &amp; ADDRESS(131,A70+4)),"PASS"),COUNTIF(INDIRECT("'Success Criteria'!" &amp; ADDRESS(80,A70+4)):INDIRECT("'Success Criteria'!" &amp; ADDRESS(131,A70+4)),"PASS with comments"))</f>
        <v>2</v>
      </c>
      <c r="J70" s="14">
        <f ca="1">COUNTIF(INDIRECT("'Success Criteria'!" &amp; ADDRESS(80,A70+4)):INDIRECT("'Success Criteria'!" &amp; ADDRESS(131,A70+4)),"NON conformant")</f>
        <v>0</v>
      </c>
      <c r="K70" s="15">
        <f ca="1">COUNTIF(INDIRECT("'Success Criteria'!" &amp; ADDRESS(80,A70+4)):INDIRECT("'Success Criteria'!" &amp; ADDRESS(131,A70+4)),"N/A")</f>
        <v>0</v>
      </c>
      <c r="L70" s="11">
        <f ca="1">COUNTIF(INDIRECT("'Success Criteria'!" &amp; ADDRESS(80,A70+4)):INDIRECT("'Success Criteria'!" &amp; ADDRESS(131,A70+4)),"not tested")</f>
        <v>0</v>
      </c>
      <c r="M70" s="12">
        <f ca="1">SUM(COUNTIF(INDIRECT("'Success Criteria'!" &amp; ADDRESS(136,A70+4)):INDIRECT("'Success Criteria'!" &amp; ADDRESS(196,A70+4)),"PASS"),COUNTIF(INDIRECT("'Success Criteria'!" &amp; ADDRESS(136,A70+4)):INDIRECT("'Success Criteria'!" &amp; ADDRESS(196,A70+4)),"PASS with comments"))</f>
        <v>0</v>
      </c>
      <c r="N70" s="14">
        <f ca="1">COUNTIF(INDIRECT("'Success Criteria'!" &amp; ADDRESS(136,A70+4)):INDIRECT("'Success Criteria'!" &amp; ADDRESS(196,A70+4)),"NON conformant")</f>
        <v>0</v>
      </c>
      <c r="O70" s="15">
        <f ca="1">COUNTIF(INDIRECT("'Success Criteria'!" &amp; ADDRESS(136,A70+4)):INDIRECT("'Success Criteria'!" &amp; ADDRESS(196,A70+4)),"N/A")</f>
        <v>0</v>
      </c>
      <c r="P70" s="11">
        <f ca="1">COUNTIF(INDIRECT("'Success Criteria'!" &amp; ADDRESS(136,A70+4)):INDIRECT("'Success Criteria'!" &amp; ADDRESS(196,A70+4)),"not tested")</f>
        <v>0</v>
      </c>
      <c r="Q70" s="12">
        <f t="shared" ca="1" si="2"/>
        <v>2</v>
      </c>
      <c r="R70" s="14">
        <f t="shared" ca="1" si="10"/>
        <v>0</v>
      </c>
      <c r="S70" s="15">
        <f t="shared" ca="1" si="10"/>
        <v>1</v>
      </c>
      <c r="T70" s="11">
        <f t="shared" ca="1" si="10"/>
        <v>0</v>
      </c>
      <c r="V70" s="24">
        <f t="shared" ca="1" si="11"/>
        <v>1</v>
      </c>
      <c r="W70" s="2" t="str">
        <f t="shared" ca="1" si="7"/>
        <v/>
      </c>
      <c r="X70" s="2">
        <f t="shared" ca="1" si="4"/>
        <v>2</v>
      </c>
      <c r="Y70" s="2" t="str">
        <f t="shared" ca="1" si="8"/>
        <v/>
      </c>
      <c r="Z70" s="2">
        <f t="shared" ca="1" si="5"/>
        <v>0</v>
      </c>
      <c r="AA70" s="267">
        <f t="shared" ca="1" si="6"/>
        <v>1</v>
      </c>
      <c r="AD70" s="104"/>
      <c r="AH70" s="104"/>
    </row>
    <row r="71" spans="1:34" ht="13.15" hidden="1" x14ac:dyDescent="0.4">
      <c r="A71" s="250">
        <f t="shared" si="1"/>
        <v>57</v>
      </c>
      <c r="B71" s="60" t="s">
        <v>401</v>
      </c>
      <c r="C71" s="60" t="s">
        <v>402</v>
      </c>
      <c r="D71" s="112" t="s">
        <v>385</v>
      </c>
      <c r="E71" s="12">
        <f ca="1">SUM(COUNTIF(INDIRECT("'Success Criteria'!" &amp; ADDRESS(10,A71+4)):INDIRECT("'Success Criteria'!" &amp; ADDRESS(75,A71+4)),"PASS"),COUNTIF(INDIRECT("'Success Criteria'!" &amp; ADDRESS(10,A71+4)):INDIRECT("'Success Criteria'!" &amp; ADDRESS(75,A71+4)),"PASS with comments"))</f>
        <v>0</v>
      </c>
      <c r="F71" s="14">
        <f ca="1">COUNTIF(INDIRECT("'Success Criteria'!" &amp; ADDRESS(10,A71+4)):INDIRECT("'Success Criteria'!" &amp; ADDRESS(75,A71+4)),"NON conformant")</f>
        <v>0</v>
      </c>
      <c r="G71" s="15">
        <f ca="1">COUNTIF(INDIRECT("'Success Criteria'!" &amp; ADDRESS(10,A71+4)):INDIRECT("'Success Criteria'!" &amp; ADDRESS(75,A71+4)),"N/A")</f>
        <v>1</v>
      </c>
      <c r="H71" s="11">
        <f ca="1">COUNTIF(INDIRECT("'Success Criteria'!" &amp; ADDRESS(10,A71+4)):INDIRECT("'Success Criteria'!" &amp; ADDRESS(75,A71+4)),"not tested")</f>
        <v>0</v>
      </c>
      <c r="I71" s="12">
        <f ca="1">SUM(COUNTIF(INDIRECT("'Success Criteria'!" &amp; ADDRESS(80,A71+4)):INDIRECT("'Success Criteria'!" &amp; ADDRESS(131,A71+4)),"PASS"),COUNTIF(INDIRECT("'Success Criteria'!" &amp; ADDRESS(80,A71+4)):INDIRECT("'Success Criteria'!" &amp; ADDRESS(131,A71+4)),"PASS with comments"))</f>
        <v>2</v>
      </c>
      <c r="J71" s="14">
        <f ca="1">COUNTIF(INDIRECT("'Success Criteria'!" &amp; ADDRESS(80,A71+4)):INDIRECT("'Success Criteria'!" &amp; ADDRESS(131,A71+4)),"NON conformant")</f>
        <v>0</v>
      </c>
      <c r="K71" s="15">
        <f ca="1">COUNTIF(INDIRECT("'Success Criteria'!" &amp; ADDRESS(80,A71+4)):INDIRECT("'Success Criteria'!" &amp; ADDRESS(131,A71+4)),"N/A")</f>
        <v>0</v>
      </c>
      <c r="L71" s="11">
        <f ca="1">COUNTIF(INDIRECT("'Success Criteria'!" &amp; ADDRESS(80,A71+4)):INDIRECT("'Success Criteria'!" &amp; ADDRESS(131,A71+4)),"not tested")</f>
        <v>0</v>
      </c>
      <c r="M71" s="12">
        <f ca="1">SUM(COUNTIF(INDIRECT("'Success Criteria'!" &amp; ADDRESS(136,A71+4)):INDIRECT("'Success Criteria'!" &amp; ADDRESS(196,A71+4)),"PASS"),COUNTIF(INDIRECT("'Success Criteria'!" &amp; ADDRESS(136,A71+4)):INDIRECT("'Success Criteria'!" &amp; ADDRESS(196,A71+4)),"PASS with comments"))</f>
        <v>0</v>
      </c>
      <c r="N71" s="14">
        <f ca="1">COUNTIF(INDIRECT("'Success Criteria'!" &amp; ADDRESS(136,A71+4)):INDIRECT("'Success Criteria'!" &amp; ADDRESS(196,A71+4)),"NON conformant")</f>
        <v>0</v>
      </c>
      <c r="O71" s="15">
        <f ca="1">COUNTIF(INDIRECT("'Success Criteria'!" &amp; ADDRESS(136,A71+4)):INDIRECT("'Success Criteria'!" &amp; ADDRESS(196,A71+4)),"N/A")</f>
        <v>0</v>
      </c>
      <c r="P71" s="11">
        <f ca="1">COUNTIF(INDIRECT("'Success Criteria'!" &amp; ADDRESS(136,A71+4)):INDIRECT("'Success Criteria'!" &amp; ADDRESS(196,A71+4)),"not tested")</f>
        <v>0</v>
      </c>
      <c r="Q71" s="12">
        <f t="shared" ca="1" si="2"/>
        <v>2</v>
      </c>
      <c r="R71" s="14">
        <f t="shared" ca="1" si="10"/>
        <v>0</v>
      </c>
      <c r="S71" s="15">
        <f t="shared" ca="1" si="10"/>
        <v>1</v>
      </c>
      <c r="T71" s="11">
        <f t="shared" ca="1" si="10"/>
        <v>0</v>
      </c>
      <c r="V71" s="24">
        <f t="shared" ca="1" si="11"/>
        <v>1</v>
      </c>
      <c r="W71" s="2" t="str">
        <f t="shared" ca="1" si="7"/>
        <v/>
      </c>
      <c r="X71" s="2">
        <f t="shared" ca="1" si="4"/>
        <v>2</v>
      </c>
      <c r="Y71" s="2" t="str">
        <f t="shared" ca="1" si="8"/>
        <v/>
      </c>
      <c r="Z71" s="2">
        <f t="shared" ca="1" si="5"/>
        <v>0</v>
      </c>
      <c r="AA71" s="267">
        <f t="shared" ca="1" si="6"/>
        <v>1</v>
      </c>
      <c r="AD71" s="104"/>
      <c r="AH71" s="104"/>
    </row>
    <row r="72" spans="1:34" ht="13.15" hidden="1" x14ac:dyDescent="0.4">
      <c r="A72" s="250">
        <f t="shared" si="1"/>
        <v>58</v>
      </c>
      <c r="B72" s="60" t="s">
        <v>403</v>
      </c>
      <c r="C72" s="60" t="s">
        <v>404</v>
      </c>
      <c r="D72" s="112" t="s">
        <v>385</v>
      </c>
      <c r="E72" s="12">
        <f ca="1">SUM(COUNTIF(INDIRECT("'Success Criteria'!" &amp; ADDRESS(10,A72+4)):INDIRECT("'Success Criteria'!" &amp; ADDRESS(75,A72+4)),"PASS"),COUNTIF(INDIRECT("'Success Criteria'!" &amp; ADDRESS(10,A72+4)):INDIRECT("'Success Criteria'!" &amp; ADDRESS(75,A72+4)),"PASS with comments"))</f>
        <v>0</v>
      </c>
      <c r="F72" s="14">
        <f ca="1">COUNTIF(INDIRECT("'Success Criteria'!" &amp; ADDRESS(10,A72+4)):INDIRECT("'Success Criteria'!" &amp; ADDRESS(75,A72+4)),"NON conformant")</f>
        <v>0</v>
      </c>
      <c r="G72" s="15">
        <f ca="1">COUNTIF(INDIRECT("'Success Criteria'!" &amp; ADDRESS(10,A72+4)):INDIRECT("'Success Criteria'!" &amp; ADDRESS(75,A72+4)),"N/A")</f>
        <v>1</v>
      </c>
      <c r="H72" s="11">
        <f ca="1">COUNTIF(INDIRECT("'Success Criteria'!" &amp; ADDRESS(10,A72+4)):INDIRECT("'Success Criteria'!" &amp; ADDRESS(75,A72+4)),"not tested")</f>
        <v>0</v>
      </c>
      <c r="I72" s="12">
        <f ca="1">SUM(COUNTIF(INDIRECT("'Success Criteria'!" &amp; ADDRESS(80,A72+4)):INDIRECT("'Success Criteria'!" &amp; ADDRESS(131,A72+4)),"PASS"),COUNTIF(INDIRECT("'Success Criteria'!" &amp; ADDRESS(80,A72+4)):INDIRECT("'Success Criteria'!" &amp; ADDRESS(131,A72+4)),"PASS with comments"))</f>
        <v>2</v>
      </c>
      <c r="J72" s="14">
        <f ca="1">COUNTIF(INDIRECT("'Success Criteria'!" &amp; ADDRESS(80,A72+4)):INDIRECT("'Success Criteria'!" &amp; ADDRESS(131,A72+4)),"NON conformant")</f>
        <v>0</v>
      </c>
      <c r="K72" s="15">
        <f ca="1">COUNTIF(INDIRECT("'Success Criteria'!" &amp; ADDRESS(80,A72+4)):INDIRECT("'Success Criteria'!" &amp; ADDRESS(131,A72+4)),"N/A")</f>
        <v>0</v>
      </c>
      <c r="L72" s="11">
        <f ca="1">COUNTIF(INDIRECT("'Success Criteria'!" &amp; ADDRESS(80,A72+4)):INDIRECT("'Success Criteria'!" &amp; ADDRESS(131,A72+4)),"not tested")</f>
        <v>0</v>
      </c>
      <c r="M72" s="12">
        <f ca="1">SUM(COUNTIF(INDIRECT("'Success Criteria'!" &amp; ADDRESS(136,A72+4)):INDIRECT("'Success Criteria'!" &amp; ADDRESS(196,A72+4)),"PASS"),COUNTIF(INDIRECT("'Success Criteria'!" &amp; ADDRESS(136,A72+4)):INDIRECT("'Success Criteria'!" &amp; ADDRESS(196,A72+4)),"PASS with comments"))</f>
        <v>0</v>
      </c>
      <c r="N72" s="14">
        <f ca="1">COUNTIF(INDIRECT("'Success Criteria'!" &amp; ADDRESS(136,A72+4)):INDIRECT("'Success Criteria'!" &amp; ADDRESS(196,A72+4)),"NON conformant")</f>
        <v>0</v>
      </c>
      <c r="O72" s="15">
        <f ca="1">COUNTIF(INDIRECT("'Success Criteria'!" &amp; ADDRESS(136,A72+4)):INDIRECT("'Success Criteria'!" &amp; ADDRESS(196,A72+4)),"N/A")</f>
        <v>0</v>
      </c>
      <c r="P72" s="11">
        <f ca="1">COUNTIF(INDIRECT("'Success Criteria'!" &amp; ADDRESS(136,A72+4)):INDIRECT("'Success Criteria'!" &amp; ADDRESS(196,A72+4)),"not tested")</f>
        <v>0</v>
      </c>
      <c r="Q72" s="12">
        <f t="shared" ca="1" si="2"/>
        <v>2</v>
      </c>
      <c r="R72" s="14">
        <f t="shared" ca="1" si="10"/>
        <v>0</v>
      </c>
      <c r="S72" s="15">
        <f t="shared" ca="1" si="10"/>
        <v>1</v>
      </c>
      <c r="T72" s="11">
        <f t="shared" ca="1" si="10"/>
        <v>0</v>
      </c>
      <c r="V72" s="24">
        <f t="shared" ca="1" si="11"/>
        <v>1</v>
      </c>
      <c r="W72" s="2" t="str">
        <f t="shared" ca="1" si="7"/>
        <v/>
      </c>
      <c r="X72" s="2">
        <f t="shared" ca="1" si="4"/>
        <v>2</v>
      </c>
      <c r="Y72" s="2" t="str">
        <f t="shared" ca="1" si="8"/>
        <v/>
      </c>
      <c r="Z72" s="2">
        <f t="shared" ca="1" si="5"/>
        <v>0</v>
      </c>
      <c r="AA72" s="267">
        <f t="shared" ca="1" si="6"/>
        <v>1</v>
      </c>
      <c r="AD72" s="104"/>
      <c r="AH72" s="104"/>
    </row>
    <row r="73" spans="1:34" ht="13.15" hidden="1" x14ac:dyDescent="0.4">
      <c r="A73" s="250">
        <f t="shared" si="1"/>
        <v>59</v>
      </c>
      <c r="B73" s="60" t="s">
        <v>405</v>
      </c>
      <c r="C73" s="60" t="s">
        <v>406</v>
      </c>
      <c r="D73" s="112" t="s">
        <v>385</v>
      </c>
      <c r="E73" s="12">
        <f ca="1">SUM(COUNTIF(INDIRECT("'Success Criteria'!" &amp; ADDRESS(10,A73+4)):INDIRECT("'Success Criteria'!" &amp; ADDRESS(75,A73+4)),"PASS"),COUNTIF(INDIRECT("'Success Criteria'!" &amp; ADDRESS(10,A73+4)):INDIRECT("'Success Criteria'!" &amp; ADDRESS(75,A73+4)),"PASS with comments"))</f>
        <v>0</v>
      </c>
      <c r="F73" s="14">
        <f ca="1">COUNTIF(INDIRECT("'Success Criteria'!" &amp; ADDRESS(10,A73+4)):INDIRECT("'Success Criteria'!" &amp; ADDRESS(75,A73+4)),"NON conformant")</f>
        <v>0</v>
      </c>
      <c r="G73" s="15">
        <f ca="1">COUNTIF(INDIRECT("'Success Criteria'!" &amp; ADDRESS(10,A73+4)):INDIRECT("'Success Criteria'!" &amp; ADDRESS(75,A73+4)),"N/A")</f>
        <v>1</v>
      </c>
      <c r="H73" s="11">
        <f ca="1">COUNTIF(INDIRECT("'Success Criteria'!" &amp; ADDRESS(10,A73+4)):INDIRECT("'Success Criteria'!" &amp; ADDRESS(75,A73+4)),"not tested")</f>
        <v>0</v>
      </c>
      <c r="I73" s="12">
        <f ca="1">SUM(COUNTIF(INDIRECT("'Success Criteria'!" &amp; ADDRESS(80,A73+4)):INDIRECT("'Success Criteria'!" &amp; ADDRESS(131,A73+4)),"PASS"),COUNTIF(INDIRECT("'Success Criteria'!" &amp; ADDRESS(80,A73+4)):INDIRECT("'Success Criteria'!" &amp; ADDRESS(131,A73+4)),"PASS with comments"))</f>
        <v>2</v>
      </c>
      <c r="J73" s="14">
        <f ca="1">COUNTIF(INDIRECT("'Success Criteria'!" &amp; ADDRESS(80,A73+4)):INDIRECT("'Success Criteria'!" &amp; ADDRESS(131,A73+4)),"NON conformant")</f>
        <v>0</v>
      </c>
      <c r="K73" s="15">
        <f ca="1">COUNTIF(INDIRECT("'Success Criteria'!" &amp; ADDRESS(80,A73+4)):INDIRECT("'Success Criteria'!" &amp; ADDRESS(131,A73+4)),"N/A")</f>
        <v>0</v>
      </c>
      <c r="L73" s="11">
        <f ca="1">COUNTIF(INDIRECT("'Success Criteria'!" &amp; ADDRESS(80,A73+4)):INDIRECT("'Success Criteria'!" &amp; ADDRESS(131,A73+4)),"not tested")</f>
        <v>0</v>
      </c>
      <c r="M73" s="12">
        <f ca="1">SUM(COUNTIF(INDIRECT("'Success Criteria'!" &amp; ADDRESS(136,A73+4)):INDIRECT("'Success Criteria'!" &amp; ADDRESS(196,A73+4)),"PASS"),COUNTIF(INDIRECT("'Success Criteria'!" &amp; ADDRESS(136,A73+4)):INDIRECT("'Success Criteria'!" &amp; ADDRESS(196,A73+4)),"PASS with comments"))</f>
        <v>0</v>
      </c>
      <c r="N73" s="14">
        <f ca="1">COUNTIF(INDIRECT("'Success Criteria'!" &amp; ADDRESS(136,A73+4)):INDIRECT("'Success Criteria'!" &amp; ADDRESS(196,A73+4)),"NON conformant")</f>
        <v>0</v>
      </c>
      <c r="O73" s="15">
        <f ca="1">COUNTIF(INDIRECT("'Success Criteria'!" &amp; ADDRESS(136,A73+4)):INDIRECT("'Success Criteria'!" &amp; ADDRESS(196,A73+4)),"N/A")</f>
        <v>0</v>
      </c>
      <c r="P73" s="11">
        <f ca="1">COUNTIF(INDIRECT("'Success Criteria'!" &amp; ADDRESS(136,A73+4)):INDIRECT("'Success Criteria'!" &amp; ADDRESS(196,A73+4)),"not tested")</f>
        <v>0</v>
      </c>
      <c r="Q73" s="12">
        <f t="shared" ca="1" si="2"/>
        <v>2</v>
      </c>
      <c r="R73" s="14">
        <f t="shared" ca="1" si="10"/>
        <v>0</v>
      </c>
      <c r="S73" s="15">
        <f t="shared" ca="1" si="10"/>
        <v>1</v>
      </c>
      <c r="T73" s="11">
        <f t="shared" ca="1" si="10"/>
        <v>0</v>
      </c>
      <c r="V73" s="24">
        <f t="shared" ca="1" si="11"/>
        <v>1</v>
      </c>
      <c r="W73" s="2" t="str">
        <f t="shared" ca="1" si="7"/>
        <v/>
      </c>
      <c r="X73" s="2">
        <f t="shared" ca="1" si="4"/>
        <v>2</v>
      </c>
      <c r="Y73" s="2" t="str">
        <f t="shared" ca="1" si="8"/>
        <v/>
      </c>
      <c r="Z73" s="2">
        <f t="shared" ca="1" si="5"/>
        <v>0</v>
      </c>
      <c r="AA73" s="267">
        <f t="shared" ca="1" si="6"/>
        <v>1</v>
      </c>
      <c r="AD73" s="104"/>
      <c r="AH73" s="104"/>
    </row>
    <row r="74" spans="1:34" ht="13.15" hidden="1" x14ac:dyDescent="0.4">
      <c r="A74" s="250">
        <f t="shared" si="1"/>
        <v>60</v>
      </c>
      <c r="B74" s="60" t="s">
        <v>407</v>
      </c>
      <c r="C74" s="60" t="s">
        <v>408</v>
      </c>
      <c r="D74" s="112" t="s">
        <v>385</v>
      </c>
      <c r="E74" s="12">
        <f ca="1">SUM(COUNTIF(INDIRECT("'Success Criteria'!" &amp; ADDRESS(10,A74+4)):INDIRECT("'Success Criteria'!" &amp; ADDRESS(75,A74+4)),"PASS"),COUNTIF(INDIRECT("'Success Criteria'!" &amp; ADDRESS(10,A74+4)):INDIRECT("'Success Criteria'!" &amp; ADDRESS(75,A74+4)),"PASS with comments"))</f>
        <v>0</v>
      </c>
      <c r="F74" s="14">
        <f ca="1">COUNTIF(INDIRECT("'Success Criteria'!" &amp; ADDRESS(10,A74+4)):INDIRECT("'Success Criteria'!" &amp; ADDRESS(75,A74+4)),"NON conformant")</f>
        <v>0</v>
      </c>
      <c r="G74" s="15">
        <f ca="1">COUNTIF(INDIRECT("'Success Criteria'!" &amp; ADDRESS(10,A74+4)):INDIRECT("'Success Criteria'!" &amp; ADDRESS(75,A74+4)),"N/A")</f>
        <v>1</v>
      </c>
      <c r="H74" s="11">
        <f ca="1">COUNTIF(INDIRECT("'Success Criteria'!" &amp; ADDRESS(10,A74+4)):INDIRECT("'Success Criteria'!" &amp; ADDRESS(75,A74+4)),"not tested")</f>
        <v>0</v>
      </c>
      <c r="I74" s="12">
        <f ca="1">SUM(COUNTIF(INDIRECT("'Success Criteria'!" &amp; ADDRESS(80,A74+4)):INDIRECT("'Success Criteria'!" &amp; ADDRESS(131,A74+4)),"PASS"),COUNTIF(INDIRECT("'Success Criteria'!" &amp; ADDRESS(80,A74+4)):INDIRECT("'Success Criteria'!" &amp; ADDRESS(131,A74+4)),"PASS with comments"))</f>
        <v>2</v>
      </c>
      <c r="J74" s="14">
        <f ca="1">COUNTIF(INDIRECT("'Success Criteria'!" &amp; ADDRESS(80,A74+4)):INDIRECT("'Success Criteria'!" &amp; ADDRESS(131,A74+4)),"NON conformant")</f>
        <v>0</v>
      </c>
      <c r="K74" s="15">
        <f ca="1">COUNTIF(INDIRECT("'Success Criteria'!" &amp; ADDRESS(80,A74+4)):INDIRECT("'Success Criteria'!" &amp; ADDRESS(131,A74+4)),"N/A")</f>
        <v>0</v>
      </c>
      <c r="L74" s="11">
        <f ca="1">COUNTIF(INDIRECT("'Success Criteria'!" &amp; ADDRESS(80,A74+4)):INDIRECT("'Success Criteria'!" &amp; ADDRESS(131,A74+4)),"not tested")</f>
        <v>0</v>
      </c>
      <c r="M74" s="12">
        <f ca="1">SUM(COUNTIF(INDIRECT("'Success Criteria'!" &amp; ADDRESS(136,A74+4)):INDIRECT("'Success Criteria'!" &amp; ADDRESS(196,A74+4)),"PASS"),COUNTIF(INDIRECT("'Success Criteria'!" &amp; ADDRESS(136,A74+4)):INDIRECT("'Success Criteria'!" &amp; ADDRESS(196,A74+4)),"PASS with comments"))</f>
        <v>0</v>
      </c>
      <c r="N74" s="14">
        <f ca="1">COUNTIF(INDIRECT("'Success Criteria'!" &amp; ADDRESS(136,A74+4)):INDIRECT("'Success Criteria'!" &amp; ADDRESS(196,A74+4)),"NON conformant")</f>
        <v>0</v>
      </c>
      <c r="O74" s="15">
        <f ca="1">COUNTIF(INDIRECT("'Success Criteria'!" &amp; ADDRESS(136,A74+4)):INDIRECT("'Success Criteria'!" &amp; ADDRESS(196,A74+4)),"N/A")</f>
        <v>0</v>
      </c>
      <c r="P74" s="11">
        <f ca="1">COUNTIF(INDIRECT("'Success Criteria'!" &amp; ADDRESS(136,A74+4)):INDIRECT("'Success Criteria'!" &amp; ADDRESS(196,A74+4)),"not tested")</f>
        <v>0</v>
      </c>
      <c r="Q74" s="12">
        <f t="shared" ca="1" si="2"/>
        <v>2</v>
      </c>
      <c r="R74" s="14">
        <f t="shared" ca="1" si="10"/>
        <v>0</v>
      </c>
      <c r="S74" s="15">
        <f t="shared" ca="1" si="10"/>
        <v>1</v>
      </c>
      <c r="T74" s="11">
        <f t="shared" ca="1" si="10"/>
        <v>0</v>
      </c>
      <c r="V74" s="24">
        <f t="shared" ca="1" si="11"/>
        <v>1</v>
      </c>
      <c r="W74" s="2" t="str">
        <f t="shared" ca="1" si="7"/>
        <v/>
      </c>
      <c r="X74" s="2">
        <f t="shared" ca="1" si="4"/>
        <v>2</v>
      </c>
      <c r="Y74" s="2" t="str">
        <f t="shared" ca="1" si="8"/>
        <v/>
      </c>
      <c r="Z74" s="2">
        <f t="shared" ca="1" si="5"/>
        <v>0</v>
      </c>
      <c r="AA74" s="267">
        <f t="shared" ca="1" si="6"/>
        <v>1</v>
      </c>
      <c r="AD74" s="104"/>
      <c r="AH74" s="104"/>
    </row>
    <row r="75" spans="1:34" ht="13.15" hidden="1" x14ac:dyDescent="0.4">
      <c r="A75" s="250">
        <f t="shared" si="1"/>
        <v>61</v>
      </c>
      <c r="B75" s="60" t="s">
        <v>409</v>
      </c>
      <c r="C75" s="60" t="s">
        <v>410</v>
      </c>
      <c r="D75" s="112" t="s">
        <v>385</v>
      </c>
      <c r="E75" s="12">
        <f ca="1">SUM(COUNTIF(INDIRECT("'Success Criteria'!" &amp; ADDRESS(10,A75+4)):INDIRECT("'Success Criteria'!" &amp; ADDRESS(75,A75+4)),"PASS"),COUNTIF(INDIRECT("'Success Criteria'!" &amp; ADDRESS(10,A75+4)):INDIRECT("'Success Criteria'!" &amp; ADDRESS(75,A75+4)),"PASS with comments"))</f>
        <v>0</v>
      </c>
      <c r="F75" s="14">
        <f ca="1">COUNTIF(INDIRECT("'Success Criteria'!" &amp; ADDRESS(10,A75+4)):INDIRECT("'Success Criteria'!" &amp; ADDRESS(75,A75+4)),"NON conformant")</f>
        <v>0</v>
      </c>
      <c r="G75" s="15">
        <f ca="1">COUNTIF(INDIRECT("'Success Criteria'!" &amp; ADDRESS(10,A75+4)):INDIRECT("'Success Criteria'!" &amp; ADDRESS(75,A75+4)),"N/A")</f>
        <v>1</v>
      </c>
      <c r="H75" s="11">
        <f ca="1">COUNTIF(INDIRECT("'Success Criteria'!" &amp; ADDRESS(10,A75+4)):INDIRECT("'Success Criteria'!" &amp; ADDRESS(75,A75+4)),"not tested")</f>
        <v>0</v>
      </c>
      <c r="I75" s="12">
        <f ca="1">SUM(COUNTIF(INDIRECT("'Success Criteria'!" &amp; ADDRESS(80,A75+4)):INDIRECT("'Success Criteria'!" &amp; ADDRESS(131,A75+4)),"PASS"),COUNTIF(INDIRECT("'Success Criteria'!" &amp; ADDRESS(80,A75+4)):INDIRECT("'Success Criteria'!" &amp; ADDRESS(131,A75+4)),"PASS with comments"))</f>
        <v>2</v>
      </c>
      <c r="J75" s="14">
        <f ca="1">COUNTIF(INDIRECT("'Success Criteria'!" &amp; ADDRESS(80,A75+4)):INDIRECT("'Success Criteria'!" &amp; ADDRESS(131,A75+4)),"NON conformant")</f>
        <v>0</v>
      </c>
      <c r="K75" s="15">
        <f ca="1">COUNTIF(INDIRECT("'Success Criteria'!" &amp; ADDRESS(80,A75+4)):INDIRECT("'Success Criteria'!" &amp; ADDRESS(131,A75+4)),"N/A")</f>
        <v>0</v>
      </c>
      <c r="L75" s="11">
        <f ca="1">COUNTIF(INDIRECT("'Success Criteria'!" &amp; ADDRESS(80,A75+4)):INDIRECT("'Success Criteria'!" &amp; ADDRESS(131,A75+4)),"not tested")</f>
        <v>0</v>
      </c>
      <c r="M75" s="12">
        <f ca="1">SUM(COUNTIF(INDIRECT("'Success Criteria'!" &amp; ADDRESS(136,A75+4)):INDIRECT("'Success Criteria'!" &amp; ADDRESS(196,A75+4)),"PASS"),COUNTIF(INDIRECT("'Success Criteria'!" &amp; ADDRESS(136,A75+4)):INDIRECT("'Success Criteria'!" &amp; ADDRESS(196,A75+4)),"PASS with comments"))</f>
        <v>0</v>
      </c>
      <c r="N75" s="14">
        <f ca="1">COUNTIF(INDIRECT("'Success Criteria'!" &amp; ADDRESS(136,A75+4)):INDIRECT("'Success Criteria'!" &amp; ADDRESS(196,A75+4)),"NON conformant")</f>
        <v>0</v>
      </c>
      <c r="O75" s="15">
        <f ca="1">COUNTIF(INDIRECT("'Success Criteria'!" &amp; ADDRESS(136,A75+4)):INDIRECT("'Success Criteria'!" &amp; ADDRESS(196,A75+4)),"N/A")</f>
        <v>0</v>
      </c>
      <c r="P75" s="11">
        <f ca="1">COUNTIF(INDIRECT("'Success Criteria'!" &amp; ADDRESS(136,A75+4)):INDIRECT("'Success Criteria'!" &amp; ADDRESS(196,A75+4)),"not tested")</f>
        <v>0</v>
      </c>
      <c r="Q75" s="12">
        <f t="shared" ca="1" si="2"/>
        <v>2</v>
      </c>
      <c r="R75" s="14">
        <f t="shared" ca="1" si="10"/>
        <v>0</v>
      </c>
      <c r="S75" s="15">
        <f t="shared" ca="1" si="10"/>
        <v>1</v>
      </c>
      <c r="T75" s="11">
        <f t="shared" ca="1" si="10"/>
        <v>0</v>
      </c>
      <c r="V75" s="24">
        <f t="shared" ca="1" si="11"/>
        <v>1</v>
      </c>
      <c r="W75" s="2" t="str">
        <f t="shared" ca="1" si="7"/>
        <v/>
      </c>
      <c r="X75" s="2">
        <f t="shared" ca="1" si="4"/>
        <v>2</v>
      </c>
      <c r="Y75" s="2" t="str">
        <f t="shared" ca="1" si="8"/>
        <v/>
      </c>
      <c r="Z75" s="2">
        <f t="shared" ca="1" si="5"/>
        <v>0</v>
      </c>
      <c r="AA75" s="267">
        <f t="shared" ca="1" si="6"/>
        <v>1</v>
      </c>
      <c r="AD75" s="104"/>
      <c r="AH75" s="104"/>
    </row>
    <row r="76" spans="1:34" ht="13.15" hidden="1" x14ac:dyDescent="0.4">
      <c r="A76" s="250">
        <f t="shared" si="1"/>
        <v>62</v>
      </c>
      <c r="B76" s="60" t="s">
        <v>411</v>
      </c>
      <c r="C76" s="60" t="s">
        <v>412</v>
      </c>
      <c r="D76" s="112" t="s">
        <v>385</v>
      </c>
      <c r="E76" s="12">
        <f ca="1">SUM(COUNTIF(INDIRECT("'Success Criteria'!" &amp; ADDRESS(10,A76+4)):INDIRECT("'Success Criteria'!" &amp; ADDRESS(75,A76+4)),"PASS"),COUNTIF(INDIRECT("'Success Criteria'!" &amp; ADDRESS(10,A76+4)):INDIRECT("'Success Criteria'!" &amp; ADDRESS(75,A76+4)),"PASS with comments"))</f>
        <v>0</v>
      </c>
      <c r="F76" s="14">
        <f ca="1">COUNTIF(INDIRECT("'Success Criteria'!" &amp; ADDRESS(10,A76+4)):INDIRECT("'Success Criteria'!" &amp; ADDRESS(75,A76+4)),"NON conformant")</f>
        <v>0</v>
      </c>
      <c r="G76" s="15">
        <f ca="1">COUNTIF(INDIRECT("'Success Criteria'!" &amp; ADDRESS(10,A76+4)):INDIRECT("'Success Criteria'!" &amp; ADDRESS(75,A76+4)),"N/A")</f>
        <v>1</v>
      </c>
      <c r="H76" s="11">
        <f ca="1">COUNTIF(INDIRECT("'Success Criteria'!" &amp; ADDRESS(10,A76+4)):INDIRECT("'Success Criteria'!" &amp; ADDRESS(75,A76+4)),"not tested")</f>
        <v>0</v>
      </c>
      <c r="I76" s="12">
        <f ca="1">SUM(COUNTIF(INDIRECT("'Success Criteria'!" &amp; ADDRESS(80,A76+4)):INDIRECT("'Success Criteria'!" &amp; ADDRESS(131,A76+4)),"PASS"),COUNTIF(INDIRECT("'Success Criteria'!" &amp; ADDRESS(80,A76+4)):INDIRECT("'Success Criteria'!" &amp; ADDRESS(131,A76+4)),"PASS with comments"))</f>
        <v>2</v>
      </c>
      <c r="J76" s="14">
        <f ca="1">COUNTIF(INDIRECT("'Success Criteria'!" &amp; ADDRESS(80,A76+4)):INDIRECT("'Success Criteria'!" &amp; ADDRESS(131,A76+4)),"NON conformant")</f>
        <v>0</v>
      </c>
      <c r="K76" s="15">
        <f ca="1">COUNTIF(INDIRECT("'Success Criteria'!" &amp; ADDRESS(80,A76+4)):INDIRECT("'Success Criteria'!" &amp; ADDRESS(131,A76+4)),"N/A")</f>
        <v>0</v>
      </c>
      <c r="L76" s="11">
        <f ca="1">COUNTIF(INDIRECT("'Success Criteria'!" &amp; ADDRESS(80,A76+4)):INDIRECT("'Success Criteria'!" &amp; ADDRESS(131,A76+4)),"not tested")</f>
        <v>0</v>
      </c>
      <c r="M76" s="12">
        <f ca="1">SUM(COUNTIF(INDIRECT("'Success Criteria'!" &amp; ADDRESS(136,A76+4)):INDIRECT("'Success Criteria'!" &amp; ADDRESS(196,A76+4)),"PASS"),COUNTIF(INDIRECT("'Success Criteria'!" &amp; ADDRESS(136,A76+4)):INDIRECT("'Success Criteria'!" &amp; ADDRESS(196,A76+4)),"PASS with comments"))</f>
        <v>0</v>
      </c>
      <c r="N76" s="14">
        <f ca="1">COUNTIF(INDIRECT("'Success Criteria'!" &amp; ADDRESS(136,A76+4)):INDIRECT("'Success Criteria'!" &amp; ADDRESS(196,A76+4)),"NON conformant")</f>
        <v>0</v>
      </c>
      <c r="O76" s="15">
        <f ca="1">COUNTIF(INDIRECT("'Success Criteria'!" &amp; ADDRESS(136,A76+4)):INDIRECT("'Success Criteria'!" &amp; ADDRESS(196,A76+4)),"N/A")</f>
        <v>0</v>
      </c>
      <c r="P76" s="11">
        <f ca="1">COUNTIF(INDIRECT("'Success Criteria'!" &amp; ADDRESS(136,A76+4)):INDIRECT("'Success Criteria'!" &amp; ADDRESS(196,A76+4)),"not tested")</f>
        <v>0</v>
      </c>
      <c r="Q76" s="12">
        <f t="shared" ca="1" si="2"/>
        <v>2</v>
      </c>
      <c r="R76" s="14">
        <f t="shared" ca="1" si="10"/>
        <v>0</v>
      </c>
      <c r="S76" s="15">
        <f t="shared" ca="1" si="10"/>
        <v>1</v>
      </c>
      <c r="T76" s="11">
        <f t="shared" ca="1" si="10"/>
        <v>0</v>
      </c>
      <c r="V76" s="24">
        <f t="shared" ca="1" si="11"/>
        <v>1</v>
      </c>
      <c r="W76" s="2" t="str">
        <f t="shared" ca="1" si="7"/>
        <v/>
      </c>
      <c r="X76" s="2">
        <f t="shared" ca="1" si="4"/>
        <v>2</v>
      </c>
      <c r="Y76" s="2" t="str">
        <f t="shared" ca="1" si="8"/>
        <v/>
      </c>
      <c r="Z76" s="2">
        <f t="shared" ca="1" si="5"/>
        <v>0</v>
      </c>
      <c r="AA76" s="267">
        <f t="shared" ca="1" si="6"/>
        <v>1</v>
      </c>
      <c r="AD76" s="104"/>
      <c r="AH76" s="104"/>
    </row>
    <row r="77" spans="1:34" ht="13.15" hidden="1" x14ac:dyDescent="0.4">
      <c r="A77" s="250">
        <f t="shared" si="1"/>
        <v>63</v>
      </c>
      <c r="B77" s="60" t="s">
        <v>413</v>
      </c>
      <c r="C77" s="60" t="s">
        <v>414</v>
      </c>
      <c r="D77" s="112" t="s">
        <v>385</v>
      </c>
      <c r="E77" s="12">
        <f ca="1">SUM(COUNTIF(INDIRECT("'Success Criteria'!" &amp; ADDRESS(10,A77+4)):INDIRECT("'Success Criteria'!" &amp; ADDRESS(75,A77+4)),"PASS"),COUNTIF(INDIRECT("'Success Criteria'!" &amp; ADDRESS(10,A77+4)):INDIRECT("'Success Criteria'!" &amp; ADDRESS(75,A77+4)),"PASS with comments"))</f>
        <v>0</v>
      </c>
      <c r="F77" s="14">
        <f ca="1">COUNTIF(INDIRECT("'Success Criteria'!" &amp; ADDRESS(10,A77+4)):INDIRECT("'Success Criteria'!" &amp; ADDRESS(75,A77+4)),"NON conformant")</f>
        <v>0</v>
      </c>
      <c r="G77" s="15">
        <f ca="1">COUNTIF(INDIRECT("'Success Criteria'!" &amp; ADDRESS(10,A77+4)):INDIRECT("'Success Criteria'!" &amp; ADDRESS(75,A77+4)),"N/A")</f>
        <v>1</v>
      </c>
      <c r="H77" s="11">
        <f ca="1">COUNTIF(INDIRECT("'Success Criteria'!" &amp; ADDRESS(10,A77+4)):INDIRECT("'Success Criteria'!" &amp; ADDRESS(75,A77+4)),"not tested")</f>
        <v>0</v>
      </c>
      <c r="I77" s="12">
        <f ca="1">SUM(COUNTIF(INDIRECT("'Success Criteria'!" &amp; ADDRESS(80,A77+4)):INDIRECT("'Success Criteria'!" &amp; ADDRESS(131,A77+4)),"PASS"),COUNTIF(INDIRECT("'Success Criteria'!" &amp; ADDRESS(80,A77+4)):INDIRECT("'Success Criteria'!" &amp; ADDRESS(131,A77+4)),"PASS with comments"))</f>
        <v>2</v>
      </c>
      <c r="J77" s="14">
        <f ca="1">COUNTIF(INDIRECT("'Success Criteria'!" &amp; ADDRESS(80,A77+4)):INDIRECT("'Success Criteria'!" &amp; ADDRESS(131,A77+4)),"NON conformant")</f>
        <v>0</v>
      </c>
      <c r="K77" s="15">
        <f ca="1">COUNTIF(INDIRECT("'Success Criteria'!" &amp; ADDRESS(80,A77+4)):INDIRECT("'Success Criteria'!" &amp; ADDRESS(131,A77+4)),"N/A")</f>
        <v>0</v>
      </c>
      <c r="L77" s="11">
        <f ca="1">COUNTIF(INDIRECT("'Success Criteria'!" &amp; ADDRESS(80,A77+4)):INDIRECT("'Success Criteria'!" &amp; ADDRESS(131,A77+4)),"not tested")</f>
        <v>0</v>
      </c>
      <c r="M77" s="12">
        <f ca="1">SUM(COUNTIF(INDIRECT("'Success Criteria'!" &amp; ADDRESS(136,A77+4)):INDIRECT("'Success Criteria'!" &amp; ADDRESS(196,A77+4)),"PASS"),COUNTIF(INDIRECT("'Success Criteria'!" &amp; ADDRESS(136,A77+4)):INDIRECT("'Success Criteria'!" &amp; ADDRESS(196,A77+4)),"PASS with comments"))</f>
        <v>0</v>
      </c>
      <c r="N77" s="14">
        <f ca="1">COUNTIF(INDIRECT("'Success Criteria'!" &amp; ADDRESS(136,A77+4)):INDIRECT("'Success Criteria'!" &amp; ADDRESS(196,A77+4)),"NON conformant")</f>
        <v>0</v>
      </c>
      <c r="O77" s="15">
        <f ca="1">COUNTIF(INDIRECT("'Success Criteria'!" &amp; ADDRESS(136,A77+4)):INDIRECT("'Success Criteria'!" &amp; ADDRESS(196,A77+4)),"N/A")</f>
        <v>0</v>
      </c>
      <c r="P77" s="11">
        <f ca="1">COUNTIF(INDIRECT("'Success Criteria'!" &amp; ADDRESS(136,A77+4)):INDIRECT("'Success Criteria'!" &amp; ADDRESS(196,A77+4)),"not tested")</f>
        <v>0</v>
      </c>
      <c r="Q77" s="12">
        <f t="shared" ca="1" si="2"/>
        <v>2</v>
      </c>
      <c r="R77" s="14">
        <f t="shared" ca="1" si="10"/>
        <v>0</v>
      </c>
      <c r="S77" s="15">
        <f t="shared" ca="1" si="10"/>
        <v>1</v>
      </c>
      <c r="T77" s="11">
        <f t="shared" ca="1" si="10"/>
        <v>0</v>
      </c>
      <c r="V77" s="24">
        <f t="shared" ca="1" si="11"/>
        <v>1</v>
      </c>
      <c r="W77" s="2" t="str">
        <f t="shared" ca="1" si="7"/>
        <v/>
      </c>
      <c r="X77" s="2">
        <f t="shared" ca="1" si="4"/>
        <v>2</v>
      </c>
      <c r="Y77" s="2" t="str">
        <f t="shared" ca="1" si="8"/>
        <v/>
      </c>
      <c r="Z77" s="2">
        <f t="shared" ca="1" si="5"/>
        <v>0</v>
      </c>
      <c r="AA77" s="267">
        <f t="shared" ca="1" si="6"/>
        <v>1</v>
      </c>
      <c r="AD77" s="104"/>
      <c r="AH77" s="104"/>
    </row>
    <row r="78" spans="1:34" ht="13.15" hidden="1" x14ac:dyDescent="0.4">
      <c r="A78" s="250">
        <f t="shared" si="1"/>
        <v>64</v>
      </c>
      <c r="B78" s="60" t="s">
        <v>415</v>
      </c>
      <c r="C78" s="60" t="s">
        <v>416</v>
      </c>
      <c r="D78" s="112" t="s">
        <v>385</v>
      </c>
      <c r="E78" s="12">
        <f ca="1">SUM(COUNTIF(INDIRECT("'Success Criteria'!" &amp; ADDRESS(10,A78+4)):INDIRECT("'Success Criteria'!" &amp; ADDRESS(75,A78+4)),"PASS"),COUNTIF(INDIRECT("'Success Criteria'!" &amp; ADDRESS(10,A78+4)):INDIRECT("'Success Criteria'!" &amp; ADDRESS(75,A78+4)),"PASS with comments"))</f>
        <v>0</v>
      </c>
      <c r="F78" s="14">
        <f ca="1">COUNTIF(INDIRECT("'Success Criteria'!" &amp; ADDRESS(10,A78+4)):INDIRECT("'Success Criteria'!" &amp; ADDRESS(75,A78+4)),"NON conformant")</f>
        <v>0</v>
      </c>
      <c r="G78" s="15">
        <f ca="1">COUNTIF(INDIRECT("'Success Criteria'!" &amp; ADDRESS(10,A78+4)):INDIRECT("'Success Criteria'!" &amp; ADDRESS(75,A78+4)),"N/A")</f>
        <v>1</v>
      </c>
      <c r="H78" s="11">
        <f ca="1">COUNTIF(INDIRECT("'Success Criteria'!" &amp; ADDRESS(10,A78+4)):INDIRECT("'Success Criteria'!" &amp; ADDRESS(75,A78+4)),"not tested")</f>
        <v>0</v>
      </c>
      <c r="I78" s="12">
        <f ca="1">SUM(COUNTIF(INDIRECT("'Success Criteria'!" &amp; ADDRESS(80,A78+4)):INDIRECT("'Success Criteria'!" &amp; ADDRESS(131,A78+4)),"PASS"),COUNTIF(INDIRECT("'Success Criteria'!" &amp; ADDRESS(80,A78+4)):INDIRECT("'Success Criteria'!" &amp; ADDRESS(131,A78+4)),"PASS with comments"))</f>
        <v>2</v>
      </c>
      <c r="J78" s="14">
        <f ca="1">COUNTIF(INDIRECT("'Success Criteria'!" &amp; ADDRESS(80,A78+4)):INDIRECT("'Success Criteria'!" &amp; ADDRESS(131,A78+4)),"NON conformant")</f>
        <v>0</v>
      </c>
      <c r="K78" s="15">
        <f ca="1">COUNTIF(INDIRECT("'Success Criteria'!" &amp; ADDRESS(80,A78+4)):INDIRECT("'Success Criteria'!" &amp; ADDRESS(131,A78+4)),"N/A")</f>
        <v>0</v>
      </c>
      <c r="L78" s="11">
        <f ca="1">COUNTIF(INDIRECT("'Success Criteria'!" &amp; ADDRESS(80,A78+4)):INDIRECT("'Success Criteria'!" &amp; ADDRESS(131,A78+4)),"not tested")</f>
        <v>0</v>
      </c>
      <c r="M78" s="12">
        <f ca="1">SUM(COUNTIF(INDIRECT("'Success Criteria'!" &amp; ADDRESS(136,A78+4)):INDIRECT("'Success Criteria'!" &amp; ADDRESS(196,A78+4)),"PASS"),COUNTIF(INDIRECT("'Success Criteria'!" &amp; ADDRESS(136,A78+4)):INDIRECT("'Success Criteria'!" &amp; ADDRESS(196,A78+4)),"PASS with comments"))</f>
        <v>0</v>
      </c>
      <c r="N78" s="14">
        <f ca="1">COUNTIF(INDIRECT("'Success Criteria'!" &amp; ADDRESS(136,A78+4)):INDIRECT("'Success Criteria'!" &amp; ADDRESS(196,A78+4)),"NON conformant")</f>
        <v>0</v>
      </c>
      <c r="O78" s="15">
        <f ca="1">COUNTIF(INDIRECT("'Success Criteria'!" &amp; ADDRESS(136,A78+4)):INDIRECT("'Success Criteria'!" &amp; ADDRESS(196,A78+4)),"N/A")</f>
        <v>0</v>
      </c>
      <c r="P78" s="11">
        <f ca="1">COUNTIF(INDIRECT("'Success Criteria'!" &amp; ADDRESS(136,A78+4)):INDIRECT("'Success Criteria'!" &amp; ADDRESS(196,A78+4)),"not tested")</f>
        <v>0</v>
      </c>
      <c r="Q78" s="12">
        <f t="shared" ca="1" si="2"/>
        <v>2</v>
      </c>
      <c r="R78" s="14">
        <f t="shared" ca="1" si="10"/>
        <v>0</v>
      </c>
      <c r="S78" s="15">
        <f t="shared" ca="1" si="10"/>
        <v>1</v>
      </c>
      <c r="T78" s="11">
        <f t="shared" ca="1" si="10"/>
        <v>0</v>
      </c>
      <c r="V78" s="24">
        <f t="shared" ca="1" si="11"/>
        <v>1</v>
      </c>
      <c r="W78" s="2" t="str">
        <f t="shared" ca="1" si="7"/>
        <v/>
      </c>
      <c r="X78" s="2">
        <f t="shared" ca="1" si="4"/>
        <v>2</v>
      </c>
      <c r="Y78" s="2" t="str">
        <f t="shared" ca="1" si="8"/>
        <v/>
      </c>
      <c r="Z78" s="2">
        <f t="shared" ca="1" si="5"/>
        <v>0</v>
      </c>
      <c r="AA78" s="267">
        <f t="shared" ca="1" si="6"/>
        <v>1</v>
      </c>
      <c r="AD78" s="104"/>
      <c r="AH78" s="104"/>
    </row>
    <row r="79" spans="1:34" ht="13.15" hidden="1" x14ac:dyDescent="0.4">
      <c r="A79" s="250">
        <f t="shared" si="1"/>
        <v>65</v>
      </c>
      <c r="B79" s="60" t="s">
        <v>417</v>
      </c>
      <c r="C79" s="60" t="s">
        <v>418</v>
      </c>
      <c r="D79" s="112" t="s">
        <v>385</v>
      </c>
      <c r="E79" s="12">
        <f ca="1">SUM(COUNTIF(INDIRECT("'Success Criteria'!" &amp; ADDRESS(10,A79+4)):INDIRECT("'Success Criteria'!" &amp; ADDRESS(75,A79+4)),"PASS"),COUNTIF(INDIRECT("'Success Criteria'!" &amp; ADDRESS(10,A79+4)):INDIRECT("'Success Criteria'!" &amp; ADDRESS(75,A79+4)),"PASS with comments"))</f>
        <v>0</v>
      </c>
      <c r="F79" s="14">
        <f ca="1">COUNTIF(INDIRECT("'Success Criteria'!" &amp; ADDRESS(10,A79+4)):INDIRECT("'Success Criteria'!" &amp; ADDRESS(75,A79+4)),"NON conformant")</f>
        <v>0</v>
      </c>
      <c r="G79" s="15">
        <f ca="1">COUNTIF(INDIRECT("'Success Criteria'!" &amp; ADDRESS(10,A79+4)):INDIRECT("'Success Criteria'!" &amp; ADDRESS(75,A79+4)),"N/A")</f>
        <v>1</v>
      </c>
      <c r="H79" s="11">
        <f ca="1">COUNTIF(INDIRECT("'Success Criteria'!" &amp; ADDRESS(10,A79+4)):INDIRECT("'Success Criteria'!" &amp; ADDRESS(75,A79+4)),"not tested")</f>
        <v>0</v>
      </c>
      <c r="I79" s="12">
        <f ca="1">SUM(COUNTIF(INDIRECT("'Success Criteria'!" &amp; ADDRESS(80,A79+4)):INDIRECT("'Success Criteria'!" &amp; ADDRESS(131,A79+4)),"PASS"),COUNTIF(INDIRECT("'Success Criteria'!" &amp; ADDRESS(80,A79+4)):INDIRECT("'Success Criteria'!" &amp; ADDRESS(131,A79+4)),"PASS with comments"))</f>
        <v>2</v>
      </c>
      <c r="J79" s="14">
        <f ca="1">COUNTIF(INDIRECT("'Success Criteria'!" &amp; ADDRESS(80,A79+4)):INDIRECT("'Success Criteria'!" &amp; ADDRESS(131,A79+4)),"NON conformant")</f>
        <v>0</v>
      </c>
      <c r="K79" s="15">
        <f ca="1">COUNTIF(INDIRECT("'Success Criteria'!" &amp; ADDRESS(80,A79+4)):INDIRECT("'Success Criteria'!" &amp; ADDRESS(131,A79+4)),"N/A")</f>
        <v>0</v>
      </c>
      <c r="L79" s="11">
        <f ca="1">COUNTIF(INDIRECT("'Success Criteria'!" &amp; ADDRESS(80,A79+4)):INDIRECT("'Success Criteria'!" &amp; ADDRESS(131,A79+4)),"not tested")</f>
        <v>0</v>
      </c>
      <c r="M79" s="12">
        <f ca="1">SUM(COUNTIF(INDIRECT("'Success Criteria'!" &amp; ADDRESS(136,A79+4)):INDIRECT("'Success Criteria'!" &amp; ADDRESS(196,A79+4)),"PASS"),COUNTIF(INDIRECT("'Success Criteria'!" &amp; ADDRESS(136,A79+4)):INDIRECT("'Success Criteria'!" &amp; ADDRESS(196,A79+4)),"PASS with comments"))</f>
        <v>0</v>
      </c>
      <c r="N79" s="14">
        <f ca="1">COUNTIF(INDIRECT("'Success Criteria'!" &amp; ADDRESS(136,A79+4)):INDIRECT("'Success Criteria'!" &amp; ADDRESS(196,A79+4)),"NON conformant")</f>
        <v>0</v>
      </c>
      <c r="O79" s="15">
        <f ca="1">COUNTIF(INDIRECT("'Success Criteria'!" &amp; ADDRESS(136,A79+4)):INDIRECT("'Success Criteria'!" &amp; ADDRESS(196,A79+4)),"N/A")</f>
        <v>0</v>
      </c>
      <c r="P79" s="11">
        <f ca="1">COUNTIF(INDIRECT("'Success Criteria'!" &amp; ADDRESS(136,A79+4)):INDIRECT("'Success Criteria'!" &amp; ADDRESS(196,A79+4)),"not tested")</f>
        <v>0</v>
      </c>
      <c r="Q79" s="12">
        <f t="shared" ca="1" si="2"/>
        <v>2</v>
      </c>
      <c r="R79" s="14">
        <f t="shared" ca="1" si="10"/>
        <v>0</v>
      </c>
      <c r="S79" s="15">
        <f t="shared" ca="1" si="10"/>
        <v>1</v>
      </c>
      <c r="T79" s="11">
        <f t="shared" ca="1" si="10"/>
        <v>0</v>
      </c>
      <c r="V79" s="24">
        <f t="shared" ca="1" si="11"/>
        <v>1</v>
      </c>
      <c r="W79" s="2" t="str">
        <f t="shared" ca="1" si="7"/>
        <v/>
      </c>
      <c r="X79" s="2">
        <f t="shared" ca="1" si="4"/>
        <v>2</v>
      </c>
      <c r="Y79" s="2" t="str">
        <f t="shared" ca="1" si="8"/>
        <v/>
      </c>
      <c r="Z79" s="2">
        <f t="shared" ca="1" si="5"/>
        <v>0</v>
      </c>
      <c r="AA79" s="267">
        <f t="shared" ca="1" si="6"/>
        <v>1</v>
      </c>
      <c r="AD79" s="104"/>
      <c r="AH79" s="104"/>
    </row>
    <row r="80" spans="1:34" ht="13.15" hidden="1" x14ac:dyDescent="0.4">
      <c r="A80" s="250">
        <f t="shared" ref="A80:A143" si="12">HYPERLINK("#'Success Criteria'!"&amp;ADDRESS(1,ROW()-10,4),ROW()-14)</f>
        <v>66</v>
      </c>
      <c r="B80" s="60" t="s">
        <v>419</v>
      </c>
      <c r="C80" s="60" t="s">
        <v>420</v>
      </c>
      <c r="D80" s="112" t="s">
        <v>385</v>
      </c>
      <c r="E80" s="12">
        <f ca="1">SUM(COUNTIF(INDIRECT("'Success Criteria'!" &amp; ADDRESS(10,A80+4)):INDIRECT("'Success Criteria'!" &amp; ADDRESS(75,A80+4)),"PASS"),COUNTIF(INDIRECT("'Success Criteria'!" &amp; ADDRESS(10,A80+4)):INDIRECT("'Success Criteria'!" &amp; ADDRESS(75,A80+4)),"PASS with comments"))</f>
        <v>0</v>
      </c>
      <c r="F80" s="14">
        <f ca="1">COUNTIF(INDIRECT("'Success Criteria'!" &amp; ADDRESS(10,A80+4)):INDIRECT("'Success Criteria'!" &amp; ADDRESS(75,A80+4)),"NON conformant")</f>
        <v>0</v>
      </c>
      <c r="G80" s="15">
        <f ca="1">COUNTIF(INDIRECT("'Success Criteria'!" &amp; ADDRESS(10,A80+4)):INDIRECT("'Success Criteria'!" &amp; ADDRESS(75,A80+4)),"N/A")</f>
        <v>1</v>
      </c>
      <c r="H80" s="11">
        <f ca="1">COUNTIF(INDIRECT("'Success Criteria'!" &amp; ADDRESS(10,A80+4)):INDIRECT("'Success Criteria'!" &amp; ADDRESS(75,A80+4)),"not tested")</f>
        <v>0</v>
      </c>
      <c r="I80" s="12">
        <f ca="1">SUM(COUNTIF(INDIRECT("'Success Criteria'!" &amp; ADDRESS(80,A80+4)):INDIRECT("'Success Criteria'!" &amp; ADDRESS(131,A80+4)),"PASS"),COUNTIF(INDIRECT("'Success Criteria'!" &amp; ADDRESS(80,A80+4)):INDIRECT("'Success Criteria'!" &amp; ADDRESS(131,A80+4)),"PASS with comments"))</f>
        <v>2</v>
      </c>
      <c r="J80" s="14">
        <f ca="1">COUNTIF(INDIRECT("'Success Criteria'!" &amp; ADDRESS(80,A80+4)):INDIRECT("'Success Criteria'!" &amp; ADDRESS(131,A80+4)),"NON conformant")</f>
        <v>0</v>
      </c>
      <c r="K80" s="15">
        <f ca="1">COUNTIF(INDIRECT("'Success Criteria'!" &amp; ADDRESS(80,A80+4)):INDIRECT("'Success Criteria'!" &amp; ADDRESS(131,A80+4)),"N/A")</f>
        <v>0</v>
      </c>
      <c r="L80" s="11">
        <f ca="1">COUNTIF(INDIRECT("'Success Criteria'!" &amp; ADDRESS(80,A80+4)):INDIRECT("'Success Criteria'!" &amp; ADDRESS(131,A80+4)),"not tested")</f>
        <v>0</v>
      </c>
      <c r="M80" s="12">
        <f ca="1">SUM(COUNTIF(INDIRECT("'Success Criteria'!" &amp; ADDRESS(136,A80+4)):INDIRECT("'Success Criteria'!" &amp; ADDRESS(196,A80+4)),"PASS"),COUNTIF(INDIRECT("'Success Criteria'!" &amp; ADDRESS(136,A80+4)):INDIRECT("'Success Criteria'!" &amp; ADDRESS(196,A80+4)),"PASS with comments"))</f>
        <v>0</v>
      </c>
      <c r="N80" s="14">
        <f ca="1">COUNTIF(INDIRECT("'Success Criteria'!" &amp; ADDRESS(136,A80+4)):INDIRECT("'Success Criteria'!" &amp; ADDRESS(196,A80+4)),"NON conformant")</f>
        <v>0</v>
      </c>
      <c r="O80" s="15">
        <f ca="1">COUNTIF(INDIRECT("'Success Criteria'!" &amp; ADDRESS(136,A80+4)):INDIRECT("'Success Criteria'!" &amp; ADDRESS(196,A80+4)),"N/A")</f>
        <v>0</v>
      </c>
      <c r="P80" s="11">
        <f ca="1">COUNTIF(INDIRECT("'Success Criteria'!" &amp; ADDRESS(136,A80+4)):INDIRECT("'Success Criteria'!" &amp; ADDRESS(196,A80+4)),"not tested")</f>
        <v>0</v>
      </c>
      <c r="Q80" s="12">
        <f t="shared" ref="Q80:Q143" ca="1" si="13">SUM(E80+I80+M80)</f>
        <v>2</v>
      </c>
      <c r="R80" s="14">
        <f t="shared" ca="1" si="10"/>
        <v>0</v>
      </c>
      <c r="S80" s="15">
        <f t="shared" ca="1" si="10"/>
        <v>1</v>
      </c>
      <c r="T80" s="11">
        <f t="shared" ca="1" si="10"/>
        <v>0</v>
      </c>
      <c r="V80" s="24">
        <f t="shared" ca="1" si="11"/>
        <v>1</v>
      </c>
      <c r="W80" s="2" t="str">
        <f t="shared" ca="1" si="7"/>
        <v/>
      </c>
      <c r="X80" s="2">
        <f t="shared" ref="X80:X143" ca="1" si="14">SUM($I80:$L80)</f>
        <v>2</v>
      </c>
      <c r="Y80" s="2" t="str">
        <f t="shared" ca="1" si="8"/>
        <v/>
      </c>
      <c r="Z80" s="2">
        <f t="shared" ref="Z80:Z143" ca="1" si="15">SUM($M80:$P80)</f>
        <v>0</v>
      </c>
      <c r="AA80" s="267">
        <f t="shared" ref="AA80:AA143" ca="1" si="16">IF(Z80=AA$12,1,"")</f>
        <v>1</v>
      </c>
      <c r="AD80" s="104"/>
      <c r="AH80" s="104"/>
    </row>
    <row r="81" spans="1:34" ht="13.15" hidden="1" x14ac:dyDescent="0.4">
      <c r="A81" s="250">
        <f t="shared" si="12"/>
        <v>67</v>
      </c>
      <c r="B81" s="60" t="s">
        <v>421</v>
      </c>
      <c r="C81" s="60" t="s">
        <v>422</v>
      </c>
      <c r="D81" s="112" t="s">
        <v>385</v>
      </c>
      <c r="E81" s="12">
        <f ca="1">SUM(COUNTIF(INDIRECT("'Success Criteria'!" &amp; ADDRESS(10,A81+4)):INDIRECT("'Success Criteria'!" &amp; ADDRESS(75,A81+4)),"PASS"),COUNTIF(INDIRECT("'Success Criteria'!" &amp; ADDRESS(10,A81+4)):INDIRECT("'Success Criteria'!" &amp; ADDRESS(75,A81+4)),"PASS with comments"))</f>
        <v>0</v>
      </c>
      <c r="F81" s="14">
        <f ca="1">COUNTIF(INDIRECT("'Success Criteria'!" &amp; ADDRESS(10,A81+4)):INDIRECT("'Success Criteria'!" &amp; ADDRESS(75,A81+4)),"NON conformant")</f>
        <v>0</v>
      </c>
      <c r="G81" s="15">
        <f ca="1">COUNTIF(INDIRECT("'Success Criteria'!" &amp; ADDRESS(10,A81+4)):INDIRECT("'Success Criteria'!" &amp; ADDRESS(75,A81+4)),"N/A")</f>
        <v>1</v>
      </c>
      <c r="H81" s="11">
        <f ca="1">COUNTIF(INDIRECT("'Success Criteria'!" &amp; ADDRESS(10,A81+4)):INDIRECT("'Success Criteria'!" &amp; ADDRESS(75,A81+4)),"not tested")</f>
        <v>0</v>
      </c>
      <c r="I81" s="12">
        <f ca="1">SUM(COUNTIF(INDIRECT("'Success Criteria'!" &amp; ADDRESS(80,A81+4)):INDIRECT("'Success Criteria'!" &amp; ADDRESS(131,A81+4)),"PASS"),COUNTIF(INDIRECT("'Success Criteria'!" &amp; ADDRESS(80,A81+4)):INDIRECT("'Success Criteria'!" &amp; ADDRESS(131,A81+4)),"PASS with comments"))</f>
        <v>2</v>
      </c>
      <c r="J81" s="14">
        <f ca="1">COUNTIF(INDIRECT("'Success Criteria'!" &amp; ADDRESS(80,A81+4)):INDIRECT("'Success Criteria'!" &amp; ADDRESS(131,A81+4)),"NON conformant")</f>
        <v>0</v>
      </c>
      <c r="K81" s="15">
        <f ca="1">COUNTIF(INDIRECT("'Success Criteria'!" &amp; ADDRESS(80,A81+4)):INDIRECT("'Success Criteria'!" &amp; ADDRESS(131,A81+4)),"N/A")</f>
        <v>0</v>
      </c>
      <c r="L81" s="11">
        <f ca="1">COUNTIF(INDIRECT("'Success Criteria'!" &amp; ADDRESS(80,A81+4)):INDIRECT("'Success Criteria'!" &amp; ADDRESS(131,A81+4)),"not tested")</f>
        <v>0</v>
      </c>
      <c r="M81" s="12">
        <f ca="1">SUM(COUNTIF(INDIRECT("'Success Criteria'!" &amp; ADDRESS(136,A81+4)):INDIRECT("'Success Criteria'!" &amp; ADDRESS(196,A81+4)),"PASS"),COUNTIF(INDIRECT("'Success Criteria'!" &amp; ADDRESS(136,A81+4)):INDIRECT("'Success Criteria'!" &amp; ADDRESS(196,A81+4)),"PASS with comments"))</f>
        <v>0</v>
      </c>
      <c r="N81" s="14">
        <f ca="1">COUNTIF(INDIRECT("'Success Criteria'!" &amp; ADDRESS(136,A81+4)):INDIRECT("'Success Criteria'!" &amp; ADDRESS(196,A81+4)),"NON conformant")</f>
        <v>0</v>
      </c>
      <c r="O81" s="15">
        <f ca="1">COUNTIF(INDIRECT("'Success Criteria'!" &amp; ADDRESS(136,A81+4)):INDIRECT("'Success Criteria'!" &amp; ADDRESS(196,A81+4)),"N/A")</f>
        <v>0</v>
      </c>
      <c r="P81" s="11">
        <f ca="1">COUNTIF(INDIRECT("'Success Criteria'!" &amp; ADDRESS(136,A81+4)):INDIRECT("'Success Criteria'!" &amp; ADDRESS(196,A81+4)),"not tested")</f>
        <v>0</v>
      </c>
      <c r="Q81" s="12">
        <f t="shared" ca="1" si="13"/>
        <v>2</v>
      </c>
      <c r="R81" s="14">
        <f t="shared" ref="R81:T129" ca="1" si="17">SUM(F81+J81+N81)</f>
        <v>0</v>
      </c>
      <c r="S81" s="15">
        <f t="shared" ca="1" si="17"/>
        <v>1</v>
      </c>
      <c r="T81" s="11">
        <f t="shared" ca="1" si="17"/>
        <v>0</v>
      </c>
      <c r="V81" s="24">
        <f t="shared" ca="1" si="11"/>
        <v>1</v>
      </c>
      <c r="W81" s="2" t="str">
        <f t="shared" ref="W81:W144" ca="1" si="18">IF(V81=W$12,1,"")</f>
        <v/>
      </c>
      <c r="X81" s="2">
        <f t="shared" ca="1" si="14"/>
        <v>2</v>
      </c>
      <c r="Y81" s="2" t="str">
        <f t="shared" ref="Y81:Y144" ca="1" si="19">IF(X81=Y$12,1,"")</f>
        <v/>
      </c>
      <c r="Z81" s="2">
        <f t="shared" ca="1" si="15"/>
        <v>0</v>
      </c>
      <c r="AA81" s="267">
        <f t="shared" ca="1" si="16"/>
        <v>1</v>
      </c>
      <c r="AD81" s="104"/>
      <c r="AH81" s="104"/>
    </row>
    <row r="82" spans="1:34" ht="13.15" hidden="1" x14ac:dyDescent="0.4">
      <c r="A82" s="250">
        <f t="shared" si="12"/>
        <v>68</v>
      </c>
      <c r="B82" s="60" t="s">
        <v>423</v>
      </c>
      <c r="C82" s="60" t="s">
        <v>424</v>
      </c>
      <c r="D82" s="112" t="s">
        <v>385</v>
      </c>
      <c r="E82" s="12">
        <f ca="1">SUM(COUNTIF(INDIRECT("'Success Criteria'!" &amp; ADDRESS(10,A82+4)):INDIRECT("'Success Criteria'!" &amp; ADDRESS(75,A82+4)),"PASS"),COUNTIF(INDIRECT("'Success Criteria'!" &amp; ADDRESS(10,A82+4)):INDIRECT("'Success Criteria'!" &amp; ADDRESS(75,A82+4)),"PASS with comments"))</f>
        <v>0</v>
      </c>
      <c r="F82" s="14">
        <f ca="1">COUNTIF(INDIRECT("'Success Criteria'!" &amp; ADDRESS(10,A82+4)):INDIRECT("'Success Criteria'!" &amp; ADDRESS(75,A82+4)),"NON conformant")</f>
        <v>0</v>
      </c>
      <c r="G82" s="15">
        <f ca="1">COUNTIF(INDIRECT("'Success Criteria'!" &amp; ADDRESS(10,A82+4)):INDIRECT("'Success Criteria'!" &amp; ADDRESS(75,A82+4)),"N/A")</f>
        <v>1</v>
      </c>
      <c r="H82" s="11">
        <f ca="1">COUNTIF(INDIRECT("'Success Criteria'!" &amp; ADDRESS(10,A82+4)):INDIRECT("'Success Criteria'!" &amp; ADDRESS(75,A82+4)),"not tested")</f>
        <v>0</v>
      </c>
      <c r="I82" s="12">
        <f ca="1">SUM(COUNTIF(INDIRECT("'Success Criteria'!" &amp; ADDRESS(80,A82+4)):INDIRECT("'Success Criteria'!" &amp; ADDRESS(131,A82+4)),"PASS"),COUNTIF(INDIRECT("'Success Criteria'!" &amp; ADDRESS(80,A82+4)):INDIRECT("'Success Criteria'!" &amp; ADDRESS(131,A82+4)),"PASS with comments"))</f>
        <v>2</v>
      </c>
      <c r="J82" s="14">
        <f ca="1">COUNTIF(INDIRECT("'Success Criteria'!" &amp; ADDRESS(80,A82+4)):INDIRECT("'Success Criteria'!" &amp; ADDRESS(131,A82+4)),"NON conformant")</f>
        <v>0</v>
      </c>
      <c r="K82" s="15">
        <f ca="1">COUNTIF(INDIRECT("'Success Criteria'!" &amp; ADDRESS(80,A82+4)):INDIRECT("'Success Criteria'!" &amp; ADDRESS(131,A82+4)),"N/A")</f>
        <v>0</v>
      </c>
      <c r="L82" s="11">
        <f ca="1">COUNTIF(INDIRECT("'Success Criteria'!" &amp; ADDRESS(80,A82+4)):INDIRECT("'Success Criteria'!" &amp; ADDRESS(131,A82+4)),"not tested")</f>
        <v>0</v>
      </c>
      <c r="M82" s="12">
        <f ca="1">SUM(COUNTIF(INDIRECT("'Success Criteria'!" &amp; ADDRESS(136,A82+4)):INDIRECT("'Success Criteria'!" &amp; ADDRESS(196,A82+4)),"PASS"),COUNTIF(INDIRECT("'Success Criteria'!" &amp; ADDRESS(136,A82+4)):INDIRECT("'Success Criteria'!" &amp; ADDRESS(196,A82+4)),"PASS with comments"))</f>
        <v>0</v>
      </c>
      <c r="N82" s="14">
        <f ca="1">COUNTIF(INDIRECT("'Success Criteria'!" &amp; ADDRESS(136,A82+4)):INDIRECT("'Success Criteria'!" &amp; ADDRESS(196,A82+4)),"NON conformant")</f>
        <v>0</v>
      </c>
      <c r="O82" s="15">
        <f ca="1">COUNTIF(INDIRECT("'Success Criteria'!" &amp; ADDRESS(136,A82+4)):INDIRECT("'Success Criteria'!" &amp; ADDRESS(196,A82+4)),"N/A")</f>
        <v>0</v>
      </c>
      <c r="P82" s="11">
        <f ca="1">COUNTIF(INDIRECT("'Success Criteria'!" &amp; ADDRESS(136,A82+4)):INDIRECT("'Success Criteria'!" &amp; ADDRESS(196,A82+4)),"not tested")</f>
        <v>0</v>
      </c>
      <c r="Q82" s="12">
        <f t="shared" ca="1" si="13"/>
        <v>2</v>
      </c>
      <c r="R82" s="14">
        <f t="shared" ca="1" si="17"/>
        <v>0</v>
      </c>
      <c r="S82" s="15">
        <f t="shared" ca="1" si="17"/>
        <v>1</v>
      </c>
      <c r="T82" s="11">
        <f t="shared" ca="1" si="17"/>
        <v>0</v>
      </c>
      <c r="V82" s="24">
        <f t="shared" ca="1" si="11"/>
        <v>1</v>
      </c>
      <c r="W82" s="2" t="str">
        <f t="shared" ca="1" si="18"/>
        <v/>
      </c>
      <c r="X82" s="2">
        <f t="shared" ca="1" si="14"/>
        <v>2</v>
      </c>
      <c r="Y82" s="2" t="str">
        <f t="shared" ca="1" si="19"/>
        <v/>
      </c>
      <c r="Z82" s="2">
        <f t="shared" ca="1" si="15"/>
        <v>0</v>
      </c>
      <c r="AA82" s="267">
        <f t="shared" ca="1" si="16"/>
        <v>1</v>
      </c>
      <c r="AD82" s="104"/>
      <c r="AH82" s="104"/>
    </row>
    <row r="83" spans="1:34" ht="13.15" hidden="1" x14ac:dyDescent="0.4">
      <c r="A83" s="250">
        <f t="shared" si="12"/>
        <v>69</v>
      </c>
      <c r="B83" s="60" t="s">
        <v>425</v>
      </c>
      <c r="C83" s="60" t="s">
        <v>426</v>
      </c>
      <c r="D83" s="112" t="s">
        <v>385</v>
      </c>
      <c r="E83" s="12">
        <f ca="1">SUM(COUNTIF(INDIRECT("'Success Criteria'!" &amp; ADDRESS(10,A83+4)):INDIRECT("'Success Criteria'!" &amp; ADDRESS(75,A83+4)),"PASS"),COUNTIF(INDIRECT("'Success Criteria'!" &amp; ADDRESS(10,A83+4)):INDIRECT("'Success Criteria'!" &amp; ADDRESS(75,A83+4)),"PASS with comments"))</f>
        <v>0</v>
      </c>
      <c r="F83" s="14">
        <f ca="1">COUNTIF(INDIRECT("'Success Criteria'!" &amp; ADDRESS(10,A83+4)):INDIRECT("'Success Criteria'!" &amp; ADDRESS(75,A83+4)),"NON conformant")</f>
        <v>0</v>
      </c>
      <c r="G83" s="15">
        <f ca="1">COUNTIF(INDIRECT("'Success Criteria'!" &amp; ADDRESS(10,A83+4)):INDIRECT("'Success Criteria'!" &amp; ADDRESS(75,A83+4)),"N/A")</f>
        <v>1</v>
      </c>
      <c r="H83" s="11">
        <f ca="1">COUNTIF(INDIRECT("'Success Criteria'!" &amp; ADDRESS(10,A83+4)):INDIRECT("'Success Criteria'!" &amp; ADDRESS(75,A83+4)),"not tested")</f>
        <v>0</v>
      </c>
      <c r="I83" s="12">
        <f ca="1">SUM(COUNTIF(INDIRECT("'Success Criteria'!" &amp; ADDRESS(80,A83+4)):INDIRECT("'Success Criteria'!" &amp; ADDRESS(131,A83+4)),"PASS"),COUNTIF(INDIRECT("'Success Criteria'!" &amp; ADDRESS(80,A83+4)):INDIRECT("'Success Criteria'!" &amp; ADDRESS(131,A83+4)),"PASS with comments"))</f>
        <v>2</v>
      </c>
      <c r="J83" s="14">
        <f ca="1">COUNTIF(INDIRECT("'Success Criteria'!" &amp; ADDRESS(80,A83+4)):INDIRECT("'Success Criteria'!" &amp; ADDRESS(131,A83+4)),"NON conformant")</f>
        <v>0</v>
      </c>
      <c r="K83" s="15">
        <f ca="1">COUNTIF(INDIRECT("'Success Criteria'!" &amp; ADDRESS(80,A83+4)):INDIRECT("'Success Criteria'!" &amp; ADDRESS(131,A83+4)),"N/A")</f>
        <v>0</v>
      </c>
      <c r="L83" s="11">
        <f ca="1">COUNTIF(INDIRECT("'Success Criteria'!" &amp; ADDRESS(80,A83+4)):INDIRECT("'Success Criteria'!" &amp; ADDRESS(131,A83+4)),"not tested")</f>
        <v>0</v>
      </c>
      <c r="M83" s="12">
        <f ca="1">SUM(COUNTIF(INDIRECT("'Success Criteria'!" &amp; ADDRESS(136,A83+4)):INDIRECT("'Success Criteria'!" &amp; ADDRESS(196,A83+4)),"PASS"),COUNTIF(INDIRECT("'Success Criteria'!" &amp; ADDRESS(136,A83+4)):INDIRECT("'Success Criteria'!" &amp; ADDRESS(196,A83+4)),"PASS with comments"))</f>
        <v>0</v>
      </c>
      <c r="N83" s="14">
        <f ca="1">COUNTIF(INDIRECT("'Success Criteria'!" &amp; ADDRESS(136,A83+4)):INDIRECT("'Success Criteria'!" &amp; ADDRESS(196,A83+4)),"NON conformant")</f>
        <v>0</v>
      </c>
      <c r="O83" s="15">
        <f ca="1">COUNTIF(INDIRECT("'Success Criteria'!" &amp; ADDRESS(136,A83+4)):INDIRECT("'Success Criteria'!" &amp; ADDRESS(196,A83+4)),"N/A")</f>
        <v>0</v>
      </c>
      <c r="P83" s="11">
        <f ca="1">COUNTIF(INDIRECT("'Success Criteria'!" &amp; ADDRESS(136,A83+4)):INDIRECT("'Success Criteria'!" &amp; ADDRESS(196,A83+4)),"not tested")</f>
        <v>0</v>
      </c>
      <c r="Q83" s="12">
        <f t="shared" ca="1" si="13"/>
        <v>2</v>
      </c>
      <c r="R83" s="14">
        <f t="shared" ca="1" si="17"/>
        <v>0</v>
      </c>
      <c r="S83" s="15">
        <f t="shared" ca="1" si="17"/>
        <v>1</v>
      </c>
      <c r="T83" s="11">
        <f t="shared" ca="1" si="17"/>
        <v>0</v>
      </c>
      <c r="V83" s="24">
        <f t="shared" ca="1" si="11"/>
        <v>1</v>
      </c>
      <c r="W83" s="2" t="str">
        <f t="shared" ca="1" si="18"/>
        <v/>
      </c>
      <c r="X83" s="2">
        <f t="shared" ca="1" si="14"/>
        <v>2</v>
      </c>
      <c r="Y83" s="2" t="str">
        <f t="shared" ca="1" si="19"/>
        <v/>
      </c>
      <c r="Z83" s="2">
        <f t="shared" ca="1" si="15"/>
        <v>0</v>
      </c>
      <c r="AA83" s="267">
        <f t="shared" ca="1" si="16"/>
        <v>1</v>
      </c>
      <c r="AD83" s="104"/>
      <c r="AH83" s="104"/>
    </row>
    <row r="84" spans="1:34" ht="13.15" hidden="1" x14ac:dyDescent="0.4">
      <c r="A84" s="250">
        <f t="shared" si="12"/>
        <v>70</v>
      </c>
      <c r="B84" s="60" t="s">
        <v>427</v>
      </c>
      <c r="C84" s="60" t="s">
        <v>428</v>
      </c>
      <c r="D84" s="112" t="s">
        <v>385</v>
      </c>
      <c r="E84" s="12">
        <f ca="1">SUM(COUNTIF(INDIRECT("'Success Criteria'!" &amp; ADDRESS(10,A84+4)):INDIRECT("'Success Criteria'!" &amp; ADDRESS(75,A84+4)),"PASS"),COUNTIF(INDIRECT("'Success Criteria'!" &amp; ADDRESS(10,A84+4)):INDIRECT("'Success Criteria'!" &amp; ADDRESS(75,A84+4)),"PASS with comments"))</f>
        <v>0</v>
      </c>
      <c r="F84" s="14">
        <f ca="1">COUNTIF(INDIRECT("'Success Criteria'!" &amp; ADDRESS(10,A84+4)):INDIRECT("'Success Criteria'!" &amp; ADDRESS(75,A84+4)),"NON conformant")</f>
        <v>0</v>
      </c>
      <c r="G84" s="15">
        <f ca="1">COUNTIF(INDIRECT("'Success Criteria'!" &amp; ADDRESS(10,A84+4)):INDIRECT("'Success Criteria'!" &amp; ADDRESS(75,A84+4)),"N/A")</f>
        <v>1</v>
      </c>
      <c r="H84" s="11">
        <f ca="1">COUNTIF(INDIRECT("'Success Criteria'!" &amp; ADDRESS(10,A84+4)):INDIRECT("'Success Criteria'!" &amp; ADDRESS(75,A84+4)),"not tested")</f>
        <v>0</v>
      </c>
      <c r="I84" s="12">
        <f ca="1">SUM(COUNTIF(INDIRECT("'Success Criteria'!" &amp; ADDRESS(80,A84+4)):INDIRECT("'Success Criteria'!" &amp; ADDRESS(131,A84+4)),"PASS"),COUNTIF(INDIRECT("'Success Criteria'!" &amp; ADDRESS(80,A84+4)):INDIRECT("'Success Criteria'!" &amp; ADDRESS(131,A84+4)),"PASS with comments"))</f>
        <v>2</v>
      </c>
      <c r="J84" s="14">
        <f ca="1">COUNTIF(INDIRECT("'Success Criteria'!" &amp; ADDRESS(80,A84+4)):INDIRECT("'Success Criteria'!" &amp; ADDRESS(131,A84+4)),"NON conformant")</f>
        <v>0</v>
      </c>
      <c r="K84" s="15">
        <f ca="1">COUNTIF(INDIRECT("'Success Criteria'!" &amp; ADDRESS(80,A84+4)):INDIRECT("'Success Criteria'!" &amp; ADDRESS(131,A84+4)),"N/A")</f>
        <v>0</v>
      </c>
      <c r="L84" s="11">
        <f ca="1">COUNTIF(INDIRECT("'Success Criteria'!" &amp; ADDRESS(80,A84+4)):INDIRECT("'Success Criteria'!" &amp; ADDRESS(131,A84+4)),"not tested")</f>
        <v>0</v>
      </c>
      <c r="M84" s="12">
        <f ca="1">SUM(COUNTIF(INDIRECT("'Success Criteria'!" &amp; ADDRESS(136,A84+4)):INDIRECT("'Success Criteria'!" &amp; ADDRESS(196,A84+4)),"PASS"),COUNTIF(INDIRECT("'Success Criteria'!" &amp; ADDRESS(136,A84+4)):INDIRECT("'Success Criteria'!" &amp; ADDRESS(196,A84+4)),"PASS with comments"))</f>
        <v>0</v>
      </c>
      <c r="N84" s="14">
        <f ca="1">COUNTIF(INDIRECT("'Success Criteria'!" &amp; ADDRESS(136,A84+4)):INDIRECT("'Success Criteria'!" &amp; ADDRESS(196,A84+4)),"NON conformant")</f>
        <v>0</v>
      </c>
      <c r="O84" s="15">
        <f ca="1">COUNTIF(INDIRECT("'Success Criteria'!" &amp; ADDRESS(136,A84+4)):INDIRECT("'Success Criteria'!" &amp; ADDRESS(196,A84+4)),"N/A")</f>
        <v>0</v>
      </c>
      <c r="P84" s="11">
        <f ca="1">COUNTIF(INDIRECT("'Success Criteria'!" &amp; ADDRESS(136,A84+4)):INDIRECT("'Success Criteria'!" &amp; ADDRESS(196,A84+4)),"not tested")</f>
        <v>0</v>
      </c>
      <c r="Q84" s="12">
        <f t="shared" ca="1" si="13"/>
        <v>2</v>
      </c>
      <c r="R84" s="14">
        <f t="shared" ca="1" si="17"/>
        <v>0</v>
      </c>
      <c r="S84" s="15">
        <f t="shared" ca="1" si="17"/>
        <v>1</v>
      </c>
      <c r="T84" s="11">
        <f t="shared" ca="1" si="17"/>
        <v>0</v>
      </c>
      <c r="V84" s="24">
        <f t="shared" ca="1" si="11"/>
        <v>1</v>
      </c>
      <c r="W84" s="2" t="str">
        <f t="shared" ca="1" si="18"/>
        <v/>
      </c>
      <c r="X84" s="2">
        <f t="shared" ca="1" si="14"/>
        <v>2</v>
      </c>
      <c r="Y84" s="2" t="str">
        <f t="shared" ca="1" si="19"/>
        <v/>
      </c>
      <c r="Z84" s="2">
        <f t="shared" ca="1" si="15"/>
        <v>0</v>
      </c>
      <c r="AA84" s="267">
        <f t="shared" ca="1" si="16"/>
        <v>1</v>
      </c>
      <c r="AD84" s="104"/>
      <c r="AH84" s="104"/>
    </row>
    <row r="85" spans="1:34" ht="13.15" hidden="1" x14ac:dyDescent="0.4">
      <c r="A85" s="250">
        <f t="shared" si="12"/>
        <v>71</v>
      </c>
      <c r="B85" s="60" t="s">
        <v>429</v>
      </c>
      <c r="C85" s="60" t="s">
        <v>430</v>
      </c>
      <c r="D85" s="112" t="s">
        <v>385</v>
      </c>
      <c r="E85" s="12">
        <f ca="1">SUM(COUNTIF(INDIRECT("'Success Criteria'!" &amp; ADDRESS(10,A85+4)):INDIRECT("'Success Criteria'!" &amp; ADDRESS(75,A85+4)),"PASS"),COUNTIF(INDIRECT("'Success Criteria'!" &amp; ADDRESS(10,A85+4)):INDIRECT("'Success Criteria'!" &amp; ADDRESS(75,A85+4)),"PASS with comments"))</f>
        <v>0</v>
      </c>
      <c r="F85" s="14">
        <f ca="1">COUNTIF(INDIRECT("'Success Criteria'!" &amp; ADDRESS(10,A85+4)):INDIRECT("'Success Criteria'!" &amp; ADDRESS(75,A85+4)),"NON conformant")</f>
        <v>0</v>
      </c>
      <c r="G85" s="15">
        <f ca="1">COUNTIF(INDIRECT("'Success Criteria'!" &amp; ADDRESS(10,A85+4)):INDIRECT("'Success Criteria'!" &amp; ADDRESS(75,A85+4)),"N/A")</f>
        <v>1</v>
      </c>
      <c r="H85" s="11">
        <f ca="1">COUNTIF(INDIRECT("'Success Criteria'!" &amp; ADDRESS(10,A85+4)):INDIRECT("'Success Criteria'!" &amp; ADDRESS(75,A85+4)),"not tested")</f>
        <v>0</v>
      </c>
      <c r="I85" s="12">
        <f ca="1">SUM(COUNTIF(INDIRECT("'Success Criteria'!" &amp; ADDRESS(80,A85+4)):INDIRECT("'Success Criteria'!" &amp; ADDRESS(131,A85+4)),"PASS"),COUNTIF(INDIRECT("'Success Criteria'!" &amp; ADDRESS(80,A85+4)):INDIRECT("'Success Criteria'!" &amp; ADDRESS(131,A85+4)),"PASS with comments"))</f>
        <v>2</v>
      </c>
      <c r="J85" s="14">
        <f ca="1">COUNTIF(INDIRECT("'Success Criteria'!" &amp; ADDRESS(80,A85+4)):INDIRECT("'Success Criteria'!" &amp; ADDRESS(131,A85+4)),"NON conformant")</f>
        <v>0</v>
      </c>
      <c r="K85" s="15">
        <f ca="1">COUNTIF(INDIRECT("'Success Criteria'!" &amp; ADDRESS(80,A85+4)):INDIRECT("'Success Criteria'!" &amp; ADDRESS(131,A85+4)),"N/A")</f>
        <v>0</v>
      </c>
      <c r="L85" s="11">
        <f ca="1">COUNTIF(INDIRECT("'Success Criteria'!" &amp; ADDRESS(80,A85+4)):INDIRECT("'Success Criteria'!" &amp; ADDRESS(131,A85+4)),"not tested")</f>
        <v>0</v>
      </c>
      <c r="M85" s="12">
        <f ca="1">SUM(COUNTIF(INDIRECT("'Success Criteria'!" &amp; ADDRESS(136,A85+4)):INDIRECT("'Success Criteria'!" &amp; ADDRESS(196,A85+4)),"PASS"),COUNTIF(INDIRECT("'Success Criteria'!" &amp; ADDRESS(136,A85+4)):INDIRECT("'Success Criteria'!" &amp; ADDRESS(196,A85+4)),"PASS with comments"))</f>
        <v>0</v>
      </c>
      <c r="N85" s="14">
        <f ca="1">COUNTIF(INDIRECT("'Success Criteria'!" &amp; ADDRESS(136,A85+4)):INDIRECT("'Success Criteria'!" &amp; ADDRESS(196,A85+4)),"NON conformant")</f>
        <v>0</v>
      </c>
      <c r="O85" s="15">
        <f ca="1">COUNTIF(INDIRECT("'Success Criteria'!" &amp; ADDRESS(136,A85+4)):INDIRECT("'Success Criteria'!" &amp; ADDRESS(196,A85+4)),"N/A")</f>
        <v>0</v>
      </c>
      <c r="P85" s="11">
        <f ca="1">COUNTIF(INDIRECT("'Success Criteria'!" &amp; ADDRESS(136,A85+4)):INDIRECT("'Success Criteria'!" &amp; ADDRESS(196,A85+4)),"not tested")</f>
        <v>0</v>
      </c>
      <c r="Q85" s="12">
        <f t="shared" ca="1" si="13"/>
        <v>2</v>
      </c>
      <c r="R85" s="14">
        <f t="shared" ca="1" si="17"/>
        <v>0</v>
      </c>
      <c r="S85" s="15">
        <f t="shared" ca="1" si="17"/>
        <v>1</v>
      </c>
      <c r="T85" s="11">
        <f t="shared" ca="1" si="17"/>
        <v>0</v>
      </c>
      <c r="V85" s="24">
        <f t="shared" ca="1" si="11"/>
        <v>1</v>
      </c>
      <c r="W85" s="2" t="str">
        <f t="shared" ca="1" si="18"/>
        <v/>
      </c>
      <c r="X85" s="2">
        <f t="shared" ca="1" si="14"/>
        <v>2</v>
      </c>
      <c r="Y85" s="2" t="str">
        <f t="shared" ca="1" si="19"/>
        <v/>
      </c>
      <c r="Z85" s="2">
        <f t="shared" ca="1" si="15"/>
        <v>0</v>
      </c>
      <c r="AA85" s="267">
        <f t="shared" ca="1" si="16"/>
        <v>1</v>
      </c>
      <c r="AD85" s="104"/>
      <c r="AH85" s="104"/>
    </row>
    <row r="86" spans="1:34" ht="13.15" hidden="1" x14ac:dyDescent="0.4">
      <c r="A86" s="250">
        <f t="shared" si="12"/>
        <v>72</v>
      </c>
      <c r="B86" s="60" t="s">
        <v>431</v>
      </c>
      <c r="C86" s="60" t="s">
        <v>432</v>
      </c>
      <c r="D86" s="112" t="s">
        <v>385</v>
      </c>
      <c r="E86" s="12">
        <f ca="1">SUM(COUNTIF(INDIRECT("'Success Criteria'!" &amp; ADDRESS(10,A86+4)):INDIRECT("'Success Criteria'!" &amp; ADDRESS(75,A86+4)),"PASS"),COUNTIF(INDIRECT("'Success Criteria'!" &amp; ADDRESS(10,A86+4)):INDIRECT("'Success Criteria'!" &amp; ADDRESS(75,A86+4)),"PASS with comments"))</f>
        <v>0</v>
      </c>
      <c r="F86" s="14">
        <f ca="1">COUNTIF(INDIRECT("'Success Criteria'!" &amp; ADDRESS(10,A86+4)):INDIRECT("'Success Criteria'!" &amp; ADDRESS(75,A86+4)),"NON conformant")</f>
        <v>0</v>
      </c>
      <c r="G86" s="15">
        <f ca="1">COUNTIF(INDIRECT("'Success Criteria'!" &amp; ADDRESS(10,A86+4)):INDIRECT("'Success Criteria'!" &amp; ADDRESS(75,A86+4)),"N/A")</f>
        <v>1</v>
      </c>
      <c r="H86" s="11">
        <f ca="1">COUNTIF(INDIRECT("'Success Criteria'!" &amp; ADDRESS(10,A86+4)):INDIRECT("'Success Criteria'!" &amp; ADDRESS(75,A86+4)),"not tested")</f>
        <v>0</v>
      </c>
      <c r="I86" s="12">
        <f ca="1">SUM(COUNTIF(INDIRECT("'Success Criteria'!" &amp; ADDRESS(80,A86+4)):INDIRECT("'Success Criteria'!" &amp; ADDRESS(131,A86+4)),"PASS"),COUNTIF(INDIRECT("'Success Criteria'!" &amp; ADDRESS(80,A86+4)):INDIRECT("'Success Criteria'!" &amp; ADDRESS(131,A86+4)),"PASS with comments"))</f>
        <v>2</v>
      </c>
      <c r="J86" s="14">
        <f ca="1">COUNTIF(INDIRECT("'Success Criteria'!" &amp; ADDRESS(80,A86+4)):INDIRECT("'Success Criteria'!" &amp; ADDRESS(131,A86+4)),"NON conformant")</f>
        <v>0</v>
      </c>
      <c r="K86" s="15">
        <f ca="1">COUNTIF(INDIRECT("'Success Criteria'!" &amp; ADDRESS(80,A86+4)):INDIRECT("'Success Criteria'!" &amp; ADDRESS(131,A86+4)),"N/A")</f>
        <v>0</v>
      </c>
      <c r="L86" s="11">
        <f ca="1">COUNTIF(INDIRECT("'Success Criteria'!" &amp; ADDRESS(80,A86+4)):INDIRECT("'Success Criteria'!" &amp; ADDRESS(131,A86+4)),"not tested")</f>
        <v>0</v>
      </c>
      <c r="M86" s="12">
        <f ca="1">SUM(COUNTIF(INDIRECT("'Success Criteria'!" &amp; ADDRESS(136,A86+4)):INDIRECT("'Success Criteria'!" &amp; ADDRESS(196,A86+4)),"PASS"),COUNTIF(INDIRECT("'Success Criteria'!" &amp; ADDRESS(136,A86+4)):INDIRECT("'Success Criteria'!" &amp; ADDRESS(196,A86+4)),"PASS with comments"))</f>
        <v>0</v>
      </c>
      <c r="N86" s="14">
        <f ca="1">COUNTIF(INDIRECT("'Success Criteria'!" &amp; ADDRESS(136,A86+4)):INDIRECT("'Success Criteria'!" &amp; ADDRESS(196,A86+4)),"NON conformant")</f>
        <v>0</v>
      </c>
      <c r="O86" s="15">
        <f ca="1">COUNTIF(INDIRECT("'Success Criteria'!" &amp; ADDRESS(136,A86+4)):INDIRECT("'Success Criteria'!" &amp; ADDRESS(196,A86+4)),"N/A")</f>
        <v>0</v>
      </c>
      <c r="P86" s="11">
        <f ca="1">COUNTIF(INDIRECT("'Success Criteria'!" &amp; ADDRESS(136,A86+4)):INDIRECT("'Success Criteria'!" &amp; ADDRESS(196,A86+4)),"not tested")</f>
        <v>0</v>
      </c>
      <c r="Q86" s="12">
        <f t="shared" ca="1" si="13"/>
        <v>2</v>
      </c>
      <c r="R86" s="14">
        <f t="shared" ca="1" si="17"/>
        <v>0</v>
      </c>
      <c r="S86" s="15">
        <f t="shared" ca="1" si="17"/>
        <v>1</v>
      </c>
      <c r="T86" s="11">
        <f t="shared" ca="1" si="17"/>
        <v>0</v>
      </c>
      <c r="V86" s="24">
        <f t="shared" ca="1" si="11"/>
        <v>1</v>
      </c>
      <c r="W86" s="2" t="str">
        <f t="shared" ca="1" si="18"/>
        <v/>
      </c>
      <c r="X86" s="2">
        <f t="shared" ca="1" si="14"/>
        <v>2</v>
      </c>
      <c r="Y86" s="2" t="str">
        <f t="shared" ca="1" si="19"/>
        <v/>
      </c>
      <c r="Z86" s="2">
        <f t="shared" ca="1" si="15"/>
        <v>0</v>
      </c>
      <c r="AA86" s="267">
        <f t="shared" ca="1" si="16"/>
        <v>1</v>
      </c>
      <c r="AD86" s="104"/>
      <c r="AH86" s="104"/>
    </row>
    <row r="87" spans="1:34" ht="13.15" hidden="1" x14ac:dyDescent="0.4">
      <c r="A87" s="250">
        <f t="shared" si="12"/>
        <v>73</v>
      </c>
      <c r="B87" s="60" t="s">
        <v>433</v>
      </c>
      <c r="C87" s="60" t="s">
        <v>434</v>
      </c>
      <c r="D87" s="112" t="s">
        <v>385</v>
      </c>
      <c r="E87" s="12">
        <f ca="1">SUM(COUNTIF(INDIRECT("'Success Criteria'!" &amp; ADDRESS(10,A87+4)):INDIRECT("'Success Criteria'!" &amp; ADDRESS(75,A87+4)),"PASS"),COUNTIF(INDIRECT("'Success Criteria'!" &amp; ADDRESS(10,A87+4)):INDIRECT("'Success Criteria'!" &amp; ADDRESS(75,A87+4)),"PASS with comments"))</f>
        <v>0</v>
      </c>
      <c r="F87" s="14">
        <f ca="1">COUNTIF(INDIRECT("'Success Criteria'!" &amp; ADDRESS(10,A87+4)):INDIRECT("'Success Criteria'!" &amp; ADDRESS(75,A87+4)),"NON conformant")</f>
        <v>0</v>
      </c>
      <c r="G87" s="15">
        <f ca="1">COUNTIF(INDIRECT("'Success Criteria'!" &amp; ADDRESS(10,A87+4)):INDIRECT("'Success Criteria'!" &amp; ADDRESS(75,A87+4)),"N/A")</f>
        <v>1</v>
      </c>
      <c r="H87" s="11">
        <f ca="1">COUNTIF(INDIRECT("'Success Criteria'!" &amp; ADDRESS(10,A87+4)):INDIRECT("'Success Criteria'!" &amp; ADDRESS(75,A87+4)),"not tested")</f>
        <v>0</v>
      </c>
      <c r="I87" s="12">
        <f ca="1">SUM(COUNTIF(INDIRECT("'Success Criteria'!" &amp; ADDRESS(80,A87+4)):INDIRECT("'Success Criteria'!" &amp; ADDRESS(131,A87+4)),"PASS"),COUNTIF(INDIRECT("'Success Criteria'!" &amp; ADDRESS(80,A87+4)):INDIRECT("'Success Criteria'!" &amp; ADDRESS(131,A87+4)),"PASS with comments"))</f>
        <v>2</v>
      </c>
      <c r="J87" s="14">
        <f ca="1">COUNTIF(INDIRECT("'Success Criteria'!" &amp; ADDRESS(80,A87+4)):INDIRECT("'Success Criteria'!" &amp; ADDRESS(131,A87+4)),"NON conformant")</f>
        <v>0</v>
      </c>
      <c r="K87" s="15">
        <f ca="1">COUNTIF(INDIRECT("'Success Criteria'!" &amp; ADDRESS(80,A87+4)):INDIRECT("'Success Criteria'!" &amp; ADDRESS(131,A87+4)),"N/A")</f>
        <v>0</v>
      </c>
      <c r="L87" s="11">
        <f ca="1">COUNTIF(INDIRECT("'Success Criteria'!" &amp; ADDRESS(80,A87+4)):INDIRECT("'Success Criteria'!" &amp; ADDRESS(131,A87+4)),"not tested")</f>
        <v>0</v>
      </c>
      <c r="M87" s="12">
        <f ca="1">SUM(COUNTIF(INDIRECT("'Success Criteria'!" &amp; ADDRESS(136,A87+4)):INDIRECT("'Success Criteria'!" &amp; ADDRESS(196,A87+4)),"PASS"),COUNTIF(INDIRECT("'Success Criteria'!" &amp; ADDRESS(136,A87+4)):INDIRECT("'Success Criteria'!" &amp; ADDRESS(196,A87+4)),"PASS with comments"))</f>
        <v>0</v>
      </c>
      <c r="N87" s="14">
        <f ca="1">COUNTIF(INDIRECT("'Success Criteria'!" &amp; ADDRESS(136,A87+4)):INDIRECT("'Success Criteria'!" &amp; ADDRESS(196,A87+4)),"NON conformant")</f>
        <v>0</v>
      </c>
      <c r="O87" s="15">
        <f ca="1">COUNTIF(INDIRECT("'Success Criteria'!" &amp; ADDRESS(136,A87+4)):INDIRECT("'Success Criteria'!" &amp; ADDRESS(196,A87+4)),"N/A")</f>
        <v>0</v>
      </c>
      <c r="P87" s="11">
        <f ca="1">COUNTIF(INDIRECT("'Success Criteria'!" &amp; ADDRESS(136,A87+4)):INDIRECT("'Success Criteria'!" &amp; ADDRESS(196,A87+4)),"not tested")</f>
        <v>0</v>
      </c>
      <c r="Q87" s="12">
        <f t="shared" ca="1" si="13"/>
        <v>2</v>
      </c>
      <c r="R87" s="14">
        <f t="shared" ca="1" si="17"/>
        <v>0</v>
      </c>
      <c r="S87" s="15">
        <f t="shared" ca="1" si="17"/>
        <v>1</v>
      </c>
      <c r="T87" s="11">
        <f t="shared" ca="1" si="17"/>
        <v>0</v>
      </c>
      <c r="V87" s="24">
        <f t="shared" ca="1" si="11"/>
        <v>1</v>
      </c>
      <c r="W87" s="2" t="str">
        <f t="shared" ca="1" si="18"/>
        <v/>
      </c>
      <c r="X87" s="2">
        <f t="shared" ca="1" si="14"/>
        <v>2</v>
      </c>
      <c r="Y87" s="2" t="str">
        <f t="shared" ca="1" si="19"/>
        <v/>
      </c>
      <c r="Z87" s="2">
        <f t="shared" ca="1" si="15"/>
        <v>0</v>
      </c>
      <c r="AA87" s="267">
        <f t="shared" ca="1" si="16"/>
        <v>1</v>
      </c>
      <c r="AD87" s="104"/>
      <c r="AH87" s="104"/>
    </row>
    <row r="88" spans="1:34" ht="13.15" hidden="1" x14ac:dyDescent="0.4">
      <c r="A88" s="250">
        <f t="shared" si="12"/>
        <v>74</v>
      </c>
      <c r="B88" s="60" t="s">
        <v>435</v>
      </c>
      <c r="C88" s="60" t="s">
        <v>436</v>
      </c>
      <c r="D88" s="112" t="s">
        <v>385</v>
      </c>
      <c r="E88" s="12">
        <f ca="1">SUM(COUNTIF(INDIRECT("'Success Criteria'!" &amp; ADDRESS(10,A88+4)):INDIRECT("'Success Criteria'!" &amp; ADDRESS(75,A88+4)),"PASS"),COUNTIF(INDIRECT("'Success Criteria'!" &amp; ADDRESS(10,A88+4)):INDIRECT("'Success Criteria'!" &amp; ADDRESS(75,A88+4)),"PASS with comments"))</f>
        <v>0</v>
      </c>
      <c r="F88" s="14">
        <f ca="1">COUNTIF(INDIRECT("'Success Criteria'!" &amp; ADDRESS(10,A88+4)):INDIRECT("'Success Criteria'!" &amp; ADDRESS(75,A88+4)),"NON conformant")</f>
        <v>0</v>
      </c>
      <c r="G88" s="15">
        <f ca="1">COUNTIF(INDIRECT("'Success Criteria'!" &amp; ADDRESS(10,A88+4)):INDIRECT("'Success Criteria'!" &amp; ADDRESS(75,A88+4)),"N/A")</f>
        <v>1</v>
      </c>
      <c r="H88" s="11">
        <f ca="1">COUNTIF(INDIRECT("'Success Criteria'!" &amp; ADDRESS(10,A88+4)):INDIRECT("'Success Criteria'!" &amp; ADDRESS(75,A88+4)),"not tested")</f>
        <v>0</v>
      </c>
      <c r="I88" s="12">
        <f ca="1">SUM(COUNTIF(INDIRECT("'Success Criteria'!" &amp; ADDRESS(80,A88+4)):INDIRECT("'Success Criteria'!" &amp; ADDRESS(131,A88+4)),"PASS"),COUNTIF(INDIRECT("'Success Criteria'!" &amp; ADDRESS(80,A88+4)):INDIRECT("'Success Criteria'!" &amp; ADDRESS(131,A88+4)),"PASS with comments"))</f>
        <v>2</v>
      </c>
      <c r="J88" s="14">
        <f ca="1">COUNTIF(INDIRECT("'Success Criteria'!" &amp; ADDRESS(80,A88+4)):INDIRECT("'Success Criteria'!" &amp; ADDRESS(131,A88+4)),"NON conformant")</f>
        <v>0</v>
      </c>
      <c r="K88" s="15">
        <f ca="1">COUNTIF(INDIRECT("'Success Criteria'!" &amp; ADDRESS(80,A88+4)):INDIRECT("'Success Criteria'!" &amp; ADDRESS(131,A88+4)),"N/A")</f>
        <v>0</v>
      </c>
      <c r="L88" s="11">
        <f ca="1">COUNTIF(INDIRECT("'Success Criteria'!" &amp; ADDRESS(80,A88+4)):INDIRECT("'Success Criteria'!" &amp; ADDRESS(131,A88+4)),"not tested")</f>
        <v>0</v>
      </c>
      <c r="M88" s="12">
        <f ca="1">SUM(COUNTIF(INDIRECT("'Success Criteria'!" &amp; ADDRESS(136,A88+4)):INDIRECT("'Success Criteria'!" &amp; ADDRESS(196,A88+4)),"PASS"),COUNTIF(INDIRECT("'Success Criteria'!" &amp; ADDRESS(136,A88+4)):INDIRECT("'Success Criteria'!" &amp; ADDRESS(196,A88+4)),"PASS with comments"))</f>
        <v>0</v>
      </c>
      <c r="N88" s="14">
        <f ca="1">COUNTIF(INDIRECT("'Success Criteria'!" &amp; ADDRESS(136,A88+4)):INDIRECT("'Success Criteria'!" &amp; ADDRESS(196,A88+4)),"NON conformant")</f>
        <v>0</v>
      </c>
      <c r="O88" s="15">
        <f ca="1">COUNTIF(INDIRECT("'Success Criteria'!" &amp; ADDRESS(136,A88+4)):INDIRECT("'Success Criteria'!" &amp; ADDRESS(196,A88+4)),"N/A")</f>
        <v>0</v>
      </c>
      <c r="P88" s="11">
        <f ca="1">COUNTIF(INDIRECT("'Success Criteria'!" &amp; ADDRESS(136,A88+4)):INDIRECT("'Success Criteria'!" &amp; ADDRESS(196,A88+4)),"not tested")</f>
        <v>0</v>
      </c>
      <c r="Q88" s="12">
        <f t="shared" ca="1" si="13"/>
        <v>2</v>
      </c>
      <c r="R88" s="14">
        <f t="shared" ca="1" si="17"/>
        <v>0</v>
      </c>
      <c r="S88" s="15">
        <f t="shared" ca="1" si="17"/>
        <v>1</v>
      </c>
      <c r="T88" s="11">
        <f t="shared" ca="1" si="17"/>
        <v>0</v>
      </c>
      <c r="V88" s="24">
        <f t="shared" ca="1" si="11"/>
        <v>1</v>
      </c>
      <c r="W88" s="2" t="str">
        <f t="shared" ca="1" si="18"/>
        <v/>
      </c>
      <c r="X88" s="2">
        <f t="shared" ca="1" si="14"/>
        <v>2</v>
      </c>
      <c r="Y88" s="2" t="str">
        <f t="shared" ca="1" si="19"/>
        <v/>
      </c>
      <c r="Z88" s="2">
        <f t="shared" ca="1" si="15"/>
        <v>0</v>
      </c>
      <c r="AA88" s="267">
        <f t="shared" ca="1" si="16"/>
        <v>1</v>
      </c>
      <c r="AD88" s="104"/>
      <c r="AH88" s="104"/>
    </row>
    <row r="89" spans="1:34" ht="13.15" hidden="1" x14ac:dyDescent="0.4">
      <c r="A89" s="250">
        <f t="shared" si="12"/>
        <v>75</v>
      </c>
      <c r="B89" s="60" t="s">
        <v>437</v>
      </c>
      <c r="C89" s="60" t="s">
        <v>438</v>
      </c>
      <c r="D89" s="112" t="s">
        <v>385</v>
      </c>
      <c r="E89" s="12">
        <f ca="1">SUM(COUNTIF(INDIRECT("'Success Criteria'!" &amp; ADDRESS(10,A89+4)):INDIRECT("'Success Criteria'!" &amp; ADDRESS(75,A89+4)),"PASS"),COUNTIF(INDIRECT("'Success Criteria'!" &amp; ADDRESS(10,A89+4)):INDIRECT("'Success Criteria'!" &amp; ADDRESS(75,A89+4)),"PASS with comments"))</f>
        <v>0</v>
      </c>
      <c r="F89" s="14">
        <f ca="1">COUNTIF(INDIRECT("'Success Criteria'!" &amp; ADDRESS(10,A89+4)):INDIRECT("'Success Criteria'!" &amp; ADDRESS(75,A89+4)),"NON conformant")</f>
        <v>0</v>
      </c>
      <c r="G89" s="15">
        <f ca="1">COUNTIF(INDIRECT("'Success Criteria'!" &amp; ADDRESS(10,A89+4)):INDIRECT("'Success Criteria'!" &amp; ADDRESS(75,A89+4)),"N/A")</f>
        <v>1</v>
      </c>
      <c r="H89" s="11">
        <f ca="1">COUNTIF(INDIRECT("'Success Criteria'!" &amp; ADDRESS(10,A89+4)):INDIRECT("'Success Criteria'!" &amp; ADDRESS(75,A89+4)),"not tested")</f>
        <v>0</v>
      </c>
      <c r="I89" s="12">
        <f ca="1">SUM(COUNTIF(INDIRECT("'Success Criteria'!" &amp; ADDRESS(80,A89+4)):INDIRECT("'Success Criteria'!" &amp; ADDRESS(131,A89+4)),"PASS"),COUNTIF(INDIRECT("'Success Criteria'!" &amp; ADDRESS(80,A89+4)):INDIRECT("'Success Criteria'!" &amp; ADDRESS(131,A89+4)),"PASS with comments"))</f>
        <v>2</v>
      </c>
      <c r="J89" s="14">
        <f ca="1">COUNTIF(INDIRECT("'Success Criteria'!" &amp; ADDRESS(80,A89+4)):INDIRECT("'Success Criteria'!" &amp; ADDRESS(131,A89+4)),"NON conformant")</f>
        <v>0</v>
      </c>
      <c r="K89" s="15">
        <f ca="1">COUNTIF(INDIRECT("'Success Criteria'!" &amp; ADDRESS(80,A89+4)):INDIRECT("'Success Criteria'!" &amp; ADDRESS(131,A89+4)),"N/A")</f>
        <v>0</v>
      </c>
      <c r="L89" s="11">
        <f ca="1">COUNTIF(INDIRECT("'Success Criteria'!" &amp; ADDRESS(80,A89+4)):INDIRECT("'Success Criteria'!" &amp; ADDRESS(131,A89+4)),"not tested")</f>
        <v>0</v>
      </c>
      <c r="M89" s="12">
        <f ca="1">SUM(COUNTIF(INDIRECT("'Success Criteria'!" &amp; ADDRESS(136,A89+4)):INDIRECT("'Success Criteria'!" &amp; ADDRESS(196,A89+4)),"PASS"),COUNTIF(INDIRECT("'Success Criteria'!" &amp; ADDRESS(136,A89+4)):INDIRECT("'Success Criteria'!" &amp; ADDRESS(196,A89+4)),"PASS with comments"))</f>
        <v>0</v>
      </c>
      <c r="N89" s="14">
        <f ca="1">COUNTIF(INDIRECT("'Success Criteria'!" &amp; ADDRESS(136,A89+4)):INDIRECT("'Success Criteria'!" &amp; ADDRESS(196,A89+4)),"NON conformant")</f>
        <v>0</v>
      </c>
      <c r="O89" s="15">
        <f ca="1">COUNTIF(INDIRECT("'Success Criteria'!" &amp; ADDRESS(136,A89+4)):INDIRECT("'Success Criteria'!" &amp; ADDRESS(196,A89+4)),"N/A")</f>
        <v>0</v>
      </c>
      <c r="P89" s="11">
        <f ca="1">COUNTIF(INDIRECT("'Success Criteria'!" &amp; ADDRESS(136,A89+4)):INDIRECT("'Success Criteria'!" &amp; ADDRESS(196,A89+4)),"not tested")</f>
        <v>0</v>
      </c>
      <c r="Q89" s="12">
        <f t="shared" ca="1" si="13"/>
        <v>2</v>
      </c>
      <c r="R89" s="14">
        <f t="shared" ca="1" si="17"/>
        <v>0</v>
      </c>
      <c r="S89" s="15">
        <f t="shared" ca="1" si="17"/>
        <v>1</v>
      </c>
      <c r="T89" s="11">
        <f t="shared" ca="1" si="17"/>
        <v>0</v>
      </c>
      <c r="V89" s="24">
        <f t="shared" ca="1" si="11"/>
        <v>1</v>
      </c>
      <c r="W89" s="2" t="str">
        <f t="shared" ca="1" si="18"/>
        <v/>
      </c>
      <c r="X89" s="2">
        <f t="shared" ca="1" si="14"/>
        <v>2</v>
      </c>
      <c r="Y89" s="2" t="str">
        <f t="shared" ca="1" si="19"/>
        <v/>
      </c>
      <c r="Z89" s="2">
        <f t="shared" ca="1" si="15"/>
        <v>0</v>
      </c>
      <c r="AA89" s="267">
        <f t="shared" ca="1" si="16"/>
        <v>1</v>
      </c>
      <c r="AD89" s="104"/>
      <c r="AH89" s="104"/>
    </row>
    <row r="90" spans="1:34" ht="13.15" hidden="1" x14ac:dyDescent="0.4">
      <c r="A90" s="250">
        <f t="shared" si="12"/>
        <v>76</v>
      </c>
      <c r="B90" s="60" t="s">
        <v>439</v>
      </c>
      <c r="C90" s="60" t="s">
        <v>440</v>
      </c>
      <c r="D90" s="112" t="s">
        <v>385</v>
      </c>
      <c r="E90" s="12">
        <f ca="1">SUM(COUNTIF(INDIRECT("'Success Criteria'!" &amp; ADDRESS(10,A90+4)):INDIRECT("'Success Criteria'!" &amp; ADDRESS(75,A90+4)),"PASS"),COUNTIF(INDIRECT("'Success Criteria'!" &amp; ADDRESS(10,A90+4)):INDIRECT("'Success Criteria'!" &amp; ADDRESS(75,A90+4)),"PASS with comments"))</f>
        <v>0</v>
      </c>
      <c r="F90" s="14">
        <f ca="1">COUNTIF(INDIRECT("'Success Criteria'!" &amp; ADDRESS(10,A90+4)):INDIRECT("'Success Criteria'!" &amp; ADDRESS(75,A90+4)),"NON conformant")</f>
        <v>0</v>
      </c>
      <c r="G90" s="15">
        <f ca="1">COUNTIF(INDIRECT("'Success Criteria'!" &amp; ADDRESS(10,A90+4)):INDIRECT("'Success Criteria'!" &amp; ADDRESS(75,A90+4)),"N/A")</f>
        <v>1</v>
      </c>
      <c r="H90" s="11">
        <f ca="1">COUNTIF(INDIRECT("'Success Criteria'!" &amp; ADDRESS(10,A90+4)):INDIRECT("'Success Criteria'!" &amp; ADDRESS(75,A90+4)),"not tested")</f>
        <v>0</v>
      </c>
      <c r="I90" s="12">
        <f ca="1">SUM(COUNTIF(INDIRECT("'Success Criteria'!" &amp; ADDRESS(80,A90+4)):INDIRECT("'Success Criteria'!" &amp; ADDRESS(131,A90+4)),"PASS"),COUNTIF(INDIRECT("'Success Criteria'!" &amp; ADDRESS(80,A90+4)):INDIRECT("'Success Criteria'!" &amp; ADDRESS(131,A90+4)),"PASS with comments"))</f>
        <v>2</v>
      </c>
      <c r="J90" s="14">
        <f ca="1">COUNTIF(INDIRECT("'Success Criteria'!" &amp; ADDRESS(80,A90+4)):INDIRECT("'Success Criteria'!" &amp; ADDRESS(131,A90+4)),"NON conformant")</f>
        <v>0</v>
      </c>
      <c r="K90" s="15">
        <f ca="1">COUNTIF(INDIRECT("'Success Criteria'!" &amp; ADDRESS(80,A90+4)):INDIRECT("'Success Criteria'!" &amp; ADDRESS(131,A90+4)),"N/A")</f>
        <v>0</v>
      </c>
      <c r="L90" s="11">
        <f ca="1">COUNTIF(INDIRECT("'Success Criteria'!" &amp; ADDRESS(80,A90+4)):INDIRECT("'Success Criteria'!" &amp; ADDRESS(131,A90+4)),"not tested")</f>
        <v>0</v>
      </c>
      <c r="M90" s="12">
        <f ca="1">SUM(COUNTIF(INDIRECT("'Success Criteria'!" &amp; ADDRESS(136,A90+4)):INDIRECT("'Success Criteria'!" &amp; ADDRESS(196,A90+4)),"PASS"),COUNTIF(INDIRECT("'Success Criteria'!" &amp; ADDRESS(136,A90+4)):INDIRECT("'Success Criteria'!" &amp; ADDRESS(196,A90+4)),"PASS with comments"))</f>
        <v>0</v>
      </c>
      <c r="N90" s="14">
        <f ca="1">COUNTIF(INDIRECT("'Success Criteria'!" &amp; ADDRESS(136,A90+4)):INDIRECT("'Success Criteria'!" &amp; ADDRESS(196,A90+4)),"NON conformant")</f>
        <v>0</v>
      </c>
      <c r="O90" s="15">
        <f ca="1">COUNTIF(INDIRECT("'Success Criteria'!" &amp; ADDRESS(136,A90+4)):INDIRECT("'Success Criteria'!" &amp; ADDRESS(196,A90+4)),"N/A")</f>
        <v>0</v>
      </c>
      <c r="P90" s="11">
        <f ca="1">COUNTIF(INDIRECT("'Success Criteria'!" &amp; ADDRESS(136,A90+4)):INDIRECT("'Success Criteria'!" &amp; ADDRESS(196,A90+4)),"not tested")</f>
        <v>0</v>
      </c>
      <c r="Q90" s="12">
        <f t="shared" ca="1" si="13"/>
        <v>2</v>
      </c>
      <c r="R90" s="14">
        <f t="shared" ca="1" si="17"/>
        <v>0</v>
      </c>
      <c r="S90" s="15">
        <f t="shared" ca="1" si="17"/>
        <v>1</v>
      </c>
      <c r="T90" s="11">
        <f t="shared" ca="1" si="17"/>
        <v>0</v>
      </c>
      <c r="V90" s="24">
        <f t="shared" ca="1" si="11"/>
        <v>1</v>
      </c>
      <c r="W90" s="2" t="str">
        <f t="shared" ca="1" si="18"/>
        <v/>
      </c>
      <c r="X90" s="2">
        <f t="shared" ca="1" si="14"/>
        <v>2</v>
      </c>
      <c r="Y90" s="2" t="str">
        <f t="shared" ca="1" si="19"/>
        <v/>
      </c>
      <c r="Z90" s="2">
        <f t="shared" ca="1" si="15"/>
        <v>0</v>
      </c>
      <c r="AA90" s="267">
        <f t="shared" ca="1" si="16"/>
        <v>1</v>
      </c>
      <c r="AD90" s="104"/>
      <c r="AH90" s="104"/>
    </row>
    <row r="91" spans="1:34" ht="13.15" hidden="1" x14ac:dyDescent="0.4">
      <c r="A91" s="250">
        <f t="shared" si="12"/>
        <v>77</v>
      </c>
      <c r="B91" s="60" t="s">
        <v>441</v>
      </c>
      <c r="C91" s="60" t="s">
        <v>442</v>
      </c>
      <c r="D91" s="112" t="s">
        <v>385</v>
      </c>
      <c r="E91" s="12">
        <f ca="1">SUM(COUNTIF(INDIRECT("'Success Criteria'!" &amp; ADDRESS(10,A91+4)):INDIRECT("'Success Criteria'!" &amp; ADDRESS(75,A91+4)),"PASS"),COUNTIF(INDIRECT("'Success Criteria'!" &amp; ADDRESS(10,A91+4)):INDIRECT("'Success Criteria'!" &amp; ADDRESS(75,A91+4)),"PASS with comments"))</f>
        <v>0</v>
      </c>
      <c r="F91" s="14">
        <f ca="1">COUNTIF(INDIRECT("'Success Criteria'!" &amp; ADDRESS(10,A91+4)):INDIRECT("'Success Criteria'!" &amp; ADDRESS(75,A91+4)),"NON conformant")</f>
        <v>0</v>
      </c>
      <c r="G91" s="15">
        <f ca="1">COUNTIF(INDIRECT("'Success Criteria'!" &amp; ADDRESS(10,A91+4)):INDIRECT("'Success Criteria'!" &amp; ADDRESS(75,A91+4)),"N/A")</f>
        <v>1</v>
      </c>
      <c r="H91" s="11">
        <f ca="1">COUNTIF(INDIRECT("'Success Criteria'!" &amp; ADDRESS(10,A91+4)):INDIRECT("'Success Criteria'!" &amp; ADDRESS(75,A91+4)),"not tested")</f>
        <v>0</v>
      </c>
      <c r="I91" s="12">
        <f ca="1">SUM(COUNTIF(INDIRECT("'Success Criteria'!" &amp; ADDRESS(80,A91+4)):INDIRECT("'Success Criteria'!" &amp; ADDRESS(131,A91+4)),"PASS"),COUNTIF(INDIRECT("'Success Criteria'!" &amp; ADDRESS(80,A91+4)):INDIRECT("'Success Criteria'!" &amp; ADDRESS(131,A91+4)),"PASS with comments"))</f>
        <v>2</v>
      </c>
      <c r="J91" s="14">
        <f ca="1">COUNTIF(INDIRECT("'Success Criteria'!" &amp; ADDRESS(80,A91+4)):INDIRECT("'Success Criteria'!" &amp; ADDRESS(131,A91+4)),"NON conformant")</f>
        <v>0</v>
      </c>
      <c r="K91" s="15">
        <f ca="1">COUNTIF(INDIRECT("'Success Criteria'!" &amp; ADDRESS(80,A91+4)):INDIRECT("'Success Criteria'!" &amp; ADDRESS(131,A91+4)),"N/A")</f>
        <v>0</v>
      </c>
      <c r="L91" s="11">
        <f ca="1">COUNTIF(INDIRECT("'Success Criteria'!" &amp; ADDRESS(80,A91+4)):INDIRECT("'Success Criteria'!" &amp; ADDRESS(131,A91+4)),"not tested")</f>
        <v>0</v>
      </c>
      <c r="M91" s="12">
        <f ca="1">SUM(COUNTIF(INDIRECT("'Success Criteria'!" &amp; ADDRESS(136,A91+4)):INDIRECT("'Success Criteria'!" &amp; ADDRESS(196,A91+4)),"PASS"),COUNTIF(INDIRECT("'Success Criteria'!" &amp; ADDRESS(136,A91+4)):INDIRECT("'Success Criteria'!" &amp; ADDRESS(196,A91+4)),"PASS with comments"))</f>
        <v>0</v>
      </c>
      <c r="N91" s="14">
        <f ca="1">COUNTIF(INDIRECT("'Success Criteria'!" &amp; ADDRESS(136,A91+4)):INDIRECT("'Success Criteria'!" &amp; ADDRESS(196,A91+4)),"NON conformant")</f>
        <v>0</v>
      </c>
      <c r="O91" s="15">
        <f ca="1">COUNTIF(INDIRECT("'Success Criteria'!" &amp; ADDRESS(136,A91+4)):INDIRECT("'Success Criteria'!" &amp; ADDRESS(196,A91+4)),"N/A")</f>
        <v>0</v>
      </c>
      <c r="P91" s="11">
        <f ca="1">COUNTIF(INDIRECT("'Success Criteria'!" &amp; ADDRESS(136,A91+4)):INDIRECT("'Success Criteria'!" &amp; ADDRESS(196,A91+4)),"not tested")</f>
        <v>0</v>
      </c>
      <c r="Q91" s="12">
        <f t="shared" ca="1" si="13"/>
        <v>2</v>
      </c>
      <c r="R91" s="14">
        <f t="shared" ca="1" si="17"/>
        <v>0</v>
      </c>
      <c r="S91" s="15">
        <f t="shared" ca="1" si="17"/>
        <v>1</v>
      </c>
      <c r="T91" s="11">
        <f t="shared" ca="1" si="17"/>
        <v>0</v>
      </c>
      <c r="V91" s="24">
        <f t="shared" ca="1" si="11"/>
        <v>1</v>
      </c>
      <c r="W91" s="2" t="str">
        <f t="shared" ca="1" si="18"/>
        <v/>
      </c>
      <c r="X91" s="2">
        <f t="shared" ca="1" si="14"/>
        <v>2</v>
      </c>
      <c r="Y91" s="2" t="str">
        <f t="shared" ca="1" si="19"/>
        <v/>
      </c>
      <c r="Z91" s="2">
        <f t="shared" ca="1" si="15"/>
        <v>0</v>
      </c>
      <c r="AA91" s="267">
        <f t="shared" ca="1" si="16"/>
        <v>1</v>
      </c>
      <c r="AD91" s="104"/>
      <c r="AH91" s="104"/>
    </row>
    <row r="92" spans="1:34" ht="13.15" hidden="1" x14ac:dyDescent="0.4">
      <c r="A92" s="250">
        <f t="shared" si="12"/>
        <v>78</v>
      </c>
      <c r="B92" s="60" t="s">
        <v>443</v>
      </c>
      <c r="C92" s="60" t="s">
        <v>444</v>
      </c>
      <c r="D92" s="112" t="s">
        <v>385</v>
      </c>
      <c r="E92" s="12">
        <f ca="1">SUM(COUNTIF(INDIRECT("'Success Criteria'!" &amp; ADDRESS(10,A92+4)):INDIRECT("'Success Criteria'!" &amp; ADDRESS(75,A92+4)),"PASS"),COUNTIF(INDIRECT("'Success Criteria'!" &amp; ADDRESS(10,A92+4)):INDIRECT("'Success Criteria'!" &amp; ADDRESS(75,A92+4)),"PASS with comments"))</f>
        <v>0</v>
      </c>
      <c r="F92" s="14">
        <f ca="1">COUNTIF(INDIRECT("'Success Criteria'!" &amp; ADDRESS(10,A92+4)):INDIRECT("'Success Criteria'!" &amp; ADDRESS(75,A92+4)),"NON conformant")</f>
        <v>0</v>
      </c>
      <c r="G92" s="15">
        <f ca="1">COUNTIF(INDIRECT("'Success Criteria'!" &amp; ADDRESS(10,A92+4)):INDIRECT("'Success Criteria'!" &amp; ADDRESS(75,A92+4)),"N/A")</f>
        <v>1</v>
      </c>
      <c r="H92" s="11">
        <f ca="1">COUNTIF(INDIRECT("'Success Criteria'!" &amp; ADDRESS(10,A92+4)):INDIRECT("'Success Criteria'!" &amp; ADDRESS(75,A92+4)),"not tested")</f>
        <v>0</v>
      </c>
      <c r="I92" s="12">
        <f ca="1">SUM(COUNTIF(INDIRECT("'Success Criteria'!" &amp; ADDRESS(80,A92+4)):INDIRECT("'Success Criteria'!" &amp; ADDRESS(131,A92+4)),"PASS"),COUNTIF(INDIRECT("'Success Criteria'!" &amp; ADDRESS(80,A92+4)):INDIRECT("'Success Criteria'!" &amp; ADDRESS(131,A92+4)),"PASS with comments"))</f>
        <v>2</v>
      </c>
      <c r="J92" s="14">
        <f ca="1">COUNTIF(INDIRECT("'Success Criteria'!" &amp; ADDRESS(80,A92+4)):INDIRECT("'Success Criteria'!" &amp; ADDRESS(131,A92+4)),"NON conformant")</f>
        <v>0</v>
      </c>
      <c r="K92" s="15">
        <f ca="1">COUNTIF(INDIRECT("'Success Criteria'!" &amp; ADDRESS(80,A92+4)):INDIRECT("'Success Criteria'!" &amp; ADDRESS(131,A92+4)),"N/A")</f>
        <v>0</v>
      </c>
      <c r="L92" s="11">
        <f ca="1">COUNTIF(INDIRECT("'Success Criteria'!" &amp; ADDRESS(80,A92+4)):INDIRECT("'Success Criteria'!" &amp; ADDRESS(131,A92+4)),"not tested")</f>
        <v>0</v>
      </c>
      <c r="M92" s="12">
        <f ca="1">SUM(COUNTIF(INDIRECT("'Success Criteria'!" &amp; ADDRESS(136,A92+4)):INDIRECT("'Success Criteria'!" &amp; ADDRESS(196,A92+4)),"PASS"),COUNTIF(INDIRECT("'Success Criteria'!" &amp; ADDRESS(136,A92+4)):INDIRECT("'Success Criteria'!" &amp; ADDRESS(196,A92+4)),"PASS with comments"))</f>
        <v>0</v>
      </c>
      <c r="N92" s="14">
        <f ca="1">COUNTIF(INDIRECT("'Success Criteria'!" &amp; ADDRESS(136,A92+4)):INDIRECT("'Success Criteria'!" &amp; ADDRESS(196,A92+4)),"NON conformant")</f>
        <v>0</v>
      </c>
      <c r="O92" s="15">
        <f ca="1">COUNTIF(INDIRECT("'Success Criteria'!" &amp; ADDRESS(136,A92+4)):INDIRECT("'Success Criteria'!" &amp; ADDRESS(196,A92+4)),"N/A")</f>
        <v>0</v>
      </c>
      <c r="P92" s="11">
        <f ca="1">COUNTIF(INDIRECT("'Success Criteria'!" &amp; ADDRESS(136,A92+4)):INDIRECT("'Success Criteria'!" &amp; ADDRESS(196,A92+4)),"not tested")</f>
        <v>0</v>
      </c>
      <c r="Q92" s="12">
        <f t="shared" ca="1" si="13"/>
        <v>2</v>
      </c>
      <c r="R92" s="14">
        <f t="shared" ca="1" si="17"/>
        <v>0</v>
      </c>
      <c r="S92" s="15">
        <f t="shared" ca="1" si="17"/>
        <v>1</v>
      </c>
      <c r="T92" s="11">
        <f t="shared" ca="1" si="17"/>
        <v>0</v>
      </c>
      <c r="V92" s="24">
        <f t="shared" ca="1" si="11"/>
        <v>1</v>
      </c>
      <c r="W92" s="2" t="str">
        <f t="shared" ca="1" si="18"/>
        <v/>
      </c>
      <c r="X92" s="2">
        <f t="shared" ca="1" si="14"/>
        <v>2</v>
      </c>
      <c r="Y92" s="2" t="str">
        <f t="shared" ca="1" si="19"/>
        <v/>
      </c>
      <c r="Z92" s="2">
        <f t="shared" ca="1" si="15"/>
        <v>0</v>
      </c>
      <c r="AA92" s="267">
        <f t="shared" ca="1" si="16"/>
        <v>1</v>
      </c>
      <c r="AD92" s="104"/>
      <c r="AH92" s="104"/>
    </row>
    <row r="93" spans="1:34" ht="13.15" hidden="1" x14ac:dyDescent="0.4">
      <c r="A93" s="250">
        <f t="shared" si="12"/>
        <v>79</v>
      </c>
      <c r="B93" s="60" t="s">
        <v>445</v>
      </c>
      <c r="C93" s="60" t="s">
        <v>446</v>
      </c>
      <c r="D93" s="112" t="s">
        <v>385</v>
      </c>
      <c r="E93" s="12">
        <f ca="1">SUM(COUNTIF(INDIRECT("'Success Criteria'!" &amp; ADDRESS(10,A93+4)):INDIRECT("'Success Criteria'!" &amp; ADDRESS(75,A93+4)),"PASS"),COUNTIF(INDIRECT("'Success Criteria'!" &amp; ADDRESS(10,A93+4)):INDIRECT("'Success Criteria'!" &amp; ADDRESS(75,A93+4)),"PASS with comments"))</f>
        <v>0</v>
      </c>
      <c r="F93" s="14">
        <f ca="1">COUNTIF(INDIRECT("'Success Criteria'!" &amp; ADDRESS(10,A93+4)):INDIRECT("'Success Criteria'!" &amp; ADDRESS(75,A93+4)),"NON conformant")</f>
        <v>0</v>
      </c>
      <c r="G93" s="15">
        <f ca="1">COUNTIF(INDIRECT("'Success Criteria'!" &amp; ADDRESS(10,A93+4)):INDIRECT("'Success Criteria'!" &amp; ADDRESS(75,A93+4)),"N/A")</f>
        <v>1</v>
      </c>
      <c r="H93" s="11">
        <f ca="1">COUNTIF(INDIRECT("'Success Criteria'!" &amp; ADDRESS(10,A93+4)):INDIRECT("'Success Criteria'!" &amp; ADDRESS(75,A93+4)),"not tested")</f>
        <v>0</v>
      </c>
      <c r="I93" s="12">
        <f ca="1">SUM(COUNTIF(INDIRECT("'Success Criteria'!" &amp; ADDRESS(80,A93+4)):INDIRECT("'Success Criteria'!" &amp; ADDRESS(131,A93+4)),"PASS"),COUNTIF(INDIRECT("'Success Criteria'!" &amp; ADDRESS(80,A93+4)):INDIRECT("'Success Criteria'!" &amp; ADDRESS(131,A93+4)),"PASS with comments"))</f>
        <v>2</v>
      </c>
      <c r="J93" s="14">
        <f ca="1">COUNTIF(INDIRECT("'Success Criteria'!" &amp; ADDRESS(80,A93+4)):INDIRECT("'Success Criteria'!" &amp; ADDRESS(131,A93+4)),"NON conformant")</f>
        <v>0</v>
      </c>
      <c r="K93" s="15">
        <f ca="1">COUNTIF(INDIRECT("'Success Criteria'!" &amp; ADDRESS(80,A93+4)):INDIRECT("'Success Criteria'!" &amp; ADDRESS(131,A93+4)),"N/A")</f>
        <v>0</v>
      </c>
      <c r="L93" s="11">
        <f ca="1">COUNTIF(INDIRECT("'Success Criteria'!" &amp; ADDRESS(80,A93+4)):INDIRECT("'Success Criteria'!" &amp; ADDRESS(131,A93+4)),"not tested")</f>
        <v>0</v>
      </c>
      <c r="M93" s="12">
        <f ca="1">SUM(COUNTIF(INDIRECT("'Success Criteria'!" &amp; ADDRESS(136,A93+4)):INDIRECT("'Success Criteria'!" &amp; ADDRESS(196,A93+4)),"PASS"),COUNTIF(INDIRECT("'Success Criteria'!" &amp; ADDRESS(136,A93+4)):INDIRECT("'Success Criteria'!" &amp; ADDRESS(196,A93+4)),"PASS with comments"))</f>
        <v>0</v>
      </c>
      <c r="N93" s="14">
        <f ca="1">COUNTIF(INDIRECT("'Success Criteria'!" &amp; ADDRESS(136,A93+4)):INDIRECT("'Success Criteria'!" &amp; ADDRESS(196,A93+4)),"NON conformant")</f>
        <v>0</v>
      </c>
      <c r="O93" s="15">
        <f ca="1">COUNTIF(INDIRECT("'Success Criteria'!" &amp; ADDRESS(136,A93+4)):INDIRECT("'Success Criteria'!" &amp; ADDRESS(196,A93+4)),"N/A")</f>
        <v>0</v>
      </c>
      <c r="P93" s="11">
        <f ca="1">COUNTIF(INDIRECT("'Success Criteria'!" &amp; ADDRESS(136,A93+4)):INDIRECT("'Success Criteria'!" &amp; ADDRESS(196,A93+4)),"not tested")</f>
        <v>0</v>
      </c>
      <c r="Q93" s="12">
        <f t="shared" ca="1" si="13"/>
        <v>2</v>
      </c>
      <c r="R93" s="14">
        <f t="shared" ca="1" si="17"/>
        <v>0</v>
      </c>
      <c r="S93" s="15">
        <f t="shared" ca="1" si="17"/>
        <v>1</v>
      </c>
      <c r="T93" s="11">
        <f t="shared" ca="1" si="17"/>
        <v>0</v>
      </c>
      <c r="V93" s="24">
        <f t="shared" ca="1" si="11"/>
        <v>1</v>
      </c>
      <c r="W93" s="2" t="str">
        <f t="shared" ca="1" si="18"/>
        <v/>
      </c>
      <c r="X93" s="2">
        <f t="shared" ca="1" si="14"/>
        <v>2</v>
      </c>
      <c r="Y93" s="2" t="str">
        <f t="shared" ca="1" si="19"/>
        <v/>
      </c>
      <c r="Z93" s="2">
        <f t="shared" ca="1" si="15"/>
        <v>0</v>
      </c>
      <c r="AA93" s="267">
        <f t="shared" ca="1" si="16"/>
        <v>1</v>
      </c>
      <c r="AD93" s="104"/>
      <c r="AH93" s="104"/>
    </row>
    <row r="94" spans="1:34" ht="13.15" hidden="1" x14ac:dyDescent="0.4">
      <c r="A94" s="250">
        <f t="shared" si="12"/>
        <v>80</v>
      </c>
      <c r="B94" s="60" t="s">
        <v>447</v>
      </c>
      <c r="C94" s="60" t="s">
        <v>448</v>
      </c>
      <c r="D94" s="112" t="s">
        <v>385</v>
      </c>
      <c r="E94" s="12">
        <f ca="1">SUM(COUNTIF(INDIRECT("'Success Criteria'!" &amp; ADDRESS(10,A94+4)):INDIRECT("'Success Criteria'!" &amp; ADDRESS(75,A94+4)),"PASS"),COUNTIF(INDIRECT("'Success Criteria'!" &amp; ADDRESS(10,A94+4)):INDIRECT("'Success Criteria'!" &amp; ADDRESS(75,A94+4)),"PASS with comments"))</f>
        <v>0</v>
      </c>
      <c r="F94" s="14">
        <f ca="1">COUNTIF(INDIRECT("'Success Criteria'!" &amp; ADDRESS(10,A94+4)):INDIRECT("'Success Criteria'!" &amp; ADDRESS(75,A94+4)),"NON conformant")</f>
        <v>0</v>
      </c>
      <c r="G94" s="15">
        <f ca="1">COUNTIF(INDIRECT("'Success Criteria'!" &amp; ADDRESS(10,A94+4)):INDIRECT("'Success Criteria'!" &amp; ADDRESS(75,A94+4)),"N/A")</f>
        <v>1</v>
      </c>
      <c r="H94" s="11">
        <f ca="1">COUNTIF(INDIRECT("'Success Criteria'!" &amp; ADDRESS(10,A94+4)):INDIRECT("'Success Criteria'!" &amp; ADDRESS(75,A94+4)),"not tested")</f>
        <v>0</v>
      </c>
      <c r="I94" s="12">
        <f ca="1">SUM(COUNTIF(INDIRECT("'Success Criteria'!" &amp; ADDRESS(80,A94+4)):INDIRECT("'Success Criteria'!" &amp; ADDRESS(131,A94+4)),"PASS"),COUNTIF(INDIRECT("'Success Criteria'!" &amp; ADDRESS(80,A94+4)):INDIRECT("'Success Criteria'!" &amp; ADDRESS(131,A94+4)),"PASS with comments"))</f>
        <v>2</v>
      </c>
      <c r="J94" s="14">
        <f ca="1">COUNTIF(INDIRECT("'Success Criteria'!" &amp; ADDRESS(80,A94+4)):INDIRECT("'Success Criteria'!" &amp; ADDRESS(131,A94+4)),"NON conformant")</f>
        <v>0</v>
      </c>
      <c r="K94" s="15">
        <f ca="1">COUNTIF(INDIRECT("'Success Criteria'!" &amp; ADDRESS(80,A94+4)):INDIRECT("'Success Criteria'!" &amp; ADDRESS(131,A94+4)),"N/A")</f>
        <v>0</v>
      </c>
      <c r="L94" s="11">
        <f ca="1">COUNTIF(INDIRECT("'Success Criteria'!" &amp; ADDRESS(80,A94+4)):INDIRECT("'Success Criteria'!" &amp; ADDRESS(131,A94+4)),"not tested")</f>
        <v>0</v>
      </c>
      <c r="M94" s="12">
        <f ca="1">SUM(COUNTIF(INDIRECT("'Success Criteria'!" &amp; ADDRESS(136,A94+4)):INDIRECT("'Success Criteria'!" &amp; ADDRESS(196,A94+4)),"PASS"),COUNTIF(INDIRECT("'Success Criteria'!" &amp; ADDRESS(136,A94+4)):INDIRECT("'Success Criteria'!" &amp; ADDRESS(196,A94+4)),"PASS with comments"))</f>
        <v>0</v>
      </c>
      <c r="N94" s="14">
        <f ca="1">COUNTIF(INDIRECT("'Success Criteria'!" &amp; ADDRESS(136,A94+4)):INDIRECT("'Success Criteria'!" &amp; ADDRESS(196,A94+4)),"NON conformant")</f>
        <v>0</v>
      </c>
      <c r="O94" s="15">
        <f ca="1">COUNTIF(INDIRECT("'Success Criteria'!" &amp; ADDRESS(136,A94+4)):INDIRECT("'Success Criteria'!" &amp; ADDRESS(196,A94+4)),"N/A")</f>
        <v>0</v>
      </c>
      <c r="P94" s="11">
        <f ca="1">COUNTIF(INDIRECT("'Success Criteria'!" &amp; ADDRESS(136,A94+4)):INDIRECT("'Success Criteria'!" &amp; ADDRESS(196,A94+4)),"not tested")</f>
        <v>0</v>
      </c>
      <c r="Q94" s="12">
        <f t="shared" ca="1" si="13"/>
        <v>2</v>
      </c>
      <c r="R94" s="14">
        <f t="shared" ca="1" si="17"/>
        <v>0</v>
      </c>
      <c r="S94" s="15">
        <f t="shared" ca="1" si="17"/>
        <v>1</v>
      </c>
      <c r="T94" s="11">
        <f t="shared" ca="1" si="17"/>
        <v>0</v>
      </c>
      <c r="V94" s="24">
        <f t="shared" ca="1" si="11"/>
        <v>1</v>
      </c>
      <c r="W94" s="2" t="str">
        <f t="shared" ca="1" si="18"/>
        <v/>
      </c>
      <c r="X94" s="2">
        <f t="shared" ca="1" si="14"/>
        <v>2</v>
      </c>
      <c r="Y94" s="2" t="str">
        <f t="shared" ca="1" si="19"/>
        <v/>
      </c>
      <c r="Z94" s="2">
        <f t="shared" ca="1" si="15"/>
        <v>0</v>
      </c>
      <c r="AA94" s="267">
        <f t="shared" ca="1" si="16"/>
        <v>1</v>
      </c>
      <c r="AD94" s="104"/>
      <c r="AH94" s="104"/>
    </row>
    <row r="95" spans="1:34" ht="13.15" hidden="1" x14ac:dyDescent="0.4">
      <c r="A95" s="250">
        <f t="shared" si="12"/>
        <v>81</v>
      </c>
      <c r="B95" s="60" t="s">
        <v>449</v>
      </c>
      <c r="C95" s="60" t="s">
        <v>450</v>
      </c>
      <c r="D95" s="112" t="s">
        <v>385</v>
      </c>
      <c r="E95" s="12">
        <f ca="1">SUM(COUNTIF(INDIRECT("'Success Criteria'!" &amp; ADDRESS(10,A95+4)):INDIRECT("'Success Criteria'!" &amp; ADDRESS(75,A95+4)),"PASS"),COUNTIF(INDIRECT("'Success Criteria'!" &amp; ADDRESS(10,A95+4)):INDIRECT("'Success Criteria'!" &amp; ADDRESS(75,A95+4)),"PASS with comments"))</f>
        <v>0</v>
      </c>
      <c r="F95" s="14">
        <f ca="1">COUNTIF(INDIRECT("'Success Criteria'!" &amp; ADDRESS(10,A95+4)):INDIRECT("'Success Criteria'!" &amp; ADDRESS(75,A95+4)),"NON conformant")</f>
        <v>0</v>
      </c>
      <c r="G95" s="15">
        <f ca="1">COUNTIF(INDIRECT("'Success Criteria'!" &amp; ADDRESS(10,A95+4)):INDIRECT("'Success Criteria'!" &amp; ADDRESS(75,A95+4)),"N/A")</f>
        <v>1</v>
      </c>
      <c r="H95" s="11">
        <f ca="1">COUNTIF(INDIRECT("'Success Criteria'!" &amp; ADDRESS(10,A95+4)):INDIRECT("'Success Criteria'!" &amp; ADDRESS(75,A95+4)),"not tested")</f>
        <v>0</v>
      </c>
      <c r="I95" s="12">
        <f ca="1">SUM(COUNTIF(INDIRECT("'Success Criteria'!" &amp; ADDRESS(80,A95+4)):INDIRECT("'Success Criteria'!" &amp; ADDRESS(131,A95+4)),"PASS"),COUNTIF(INDIRECT("'Success Criteria'!" &amp; ADDRESS(80,A95+4)):INDIRECT("'Success Criteria'!" &amp; ADDRESS(131,A95+4)),"PASS with comments"))</f>
        <v>2</v>
      </c>
      <c r="J95" s="14">
        <f ca="1">COUNTIF(INDIRECT("'Success Criteria'!" &amp; ADDRESS(80,A95+4)):INDIRECT("'Success Criteria'!" &amp; ADDRESS(131,A95+4)),"NON conformant")</f>
        <v>0</v>
      </c>
      <c r="K95" s="15">
        <f ca="1">COUNTIF(INDIRECT("'Success Criteria'!" &amp; ADDRESS(80,A95+4)):INDIRECT("'Success Criteria'!" &amp; ADDRESS(131,A95+4)),"N/A")</f>
        <v>0</v>
      </c>
      <c r="L95" s="11">
        <f ca="1">COUNTIF(INDIRECT("'Success Criteria'!" &amp; ADDRESS(80,A95+4)):INDIRECT("'Success Criteria'!" &amp; ADDRESS(131,A95+4)),"not tested")</f>
        <v>0</v>
      </c>
      <c r="M95" s="12">
        <f ca="1">SUM(COUNTIF(INDIRECT("'Success Criteria'!" &amp; ADDRESS(136,A95+4)):INDIRECT("'Success Criteria'!" &amp; ADDRESS(196,A95+4)),"PASS"),COUNTIF(INDIRECT("'Success Criteria'!" &amp; ADDRESS(136,A95+4)):INDIRECT("'Success Criteria'!" &amp; ADDRESS(196,A95+4)),"PASS with comments"))</f>
        <v>0</v>
      </c>
      <c r="N95" s="14">
        <f ca="1">COUNTIF(INDIRECT("'Success Criteria'!" &amp; ADDRESS(136,A95+4)):INDIRECT("'Success Criteria'!" &amp; ADDRESS(196,A95+4)),"NON conformant")</f>
        <v>0</v>
      </c>
      <c r="O95" s="15">
        <f ca="1">COUNTIF(INDIRECT("'Success Criteria'!" &amp; ADDRESS(136,A95+4)):INDIRECT("'Success Criteria'!" &amp; ADDRESS(196,A95+4)),"N/A")</f>
        <v>0</v>
      </c>
      <c r="P95" s="11">
        <f ca="1">COUNTIF(INDIRECT("'Success Criteria'!" &amp; ADDRESS(136,A95+4)):INDIRECT("'Success Criteria'!" &amp; ADDRESS(196,A95+4)),"not tested")</f>
        <v>0</v>
      </c>
      <c r="Q95" s="12">
        <f t="shared" ca="1" si="13"/>
        <v>2</v>
      </c>
      <c r="R95" s="14">
        <f t="shared" ca="1" si="17"/>
        <v>0</v>
      </c>
      <c r="S95" s="15">
        <f t="shared" ca="1" si="17"/>
        <v>1</v>
      </c>
      <c r="T95" s="11">
        <f t="shared" ca="1" si="17"/>
        <v>0</v>
      </c>
      <c r="V95" s="24">
        <f t="shared" ca="1" si="11"/>
        <v>1</v>
      </c>
      <c r="W95" s="2" t="str">
        <f t="shared" ca="1" si="18"/>
        <v/>
      </c>
      <c r="X95" s="2">
        <f t="shared" ca="1" si="14"/>
        <v>2</v>
      </c>
      <c r="Y95" s="2" t="str">
        <f t="shared" ca="1" si="19"/>
        <v/>
      </c>
      <c r="Z95" s="2">
        <f t="shared" ca="1" si="15"/>
        <v>0</v>
      </c>
      <c r="AA95" s="267">
        <f t="shared" ca="1" si="16"/>
        <v>1</v>
      </c>
      <c r="AD95" s="104"/>
      <c r="AH95" s="104"/>
    </row>
    <row r="96" spans="1:34" ht="13.15" hidden="1" x14ac:dyDescent="0.4">
      <c r="A96" s="250">
        <f t="shared" si="12"/>
        <v>82</v>
      </c>
      <c r="B96" s="60" t="s">
        <v>451</v>
      </c>
      <c r="C96" s="60" t="s">
        <v>452</v>
      </c>
      <c r="D96" s="112" t="s">
        <v>385</v>
      </c>
      <c r="E96" s="12">
        <f ca="1">SUM(COUNTIF(INDIRECT("'Success Criteria'!" &amp; ADDRESS(10,A96+4)):INDIRECT("'Success Criteria'!" &amp; ADDRESS(75,A96+4)),"PASS"),COUNTIF(INDIRECT("'Success Criteria'!" &amp; ADDRESS(10,A96+4)):INDIRECT("'Success Criteria'!" &amp; ADDRESS(75,A96+4)),"PASS with comments"))</f>
        <v>0</v>
      </c>
      <c r="F96" s="14">
        <f ca="1">COUNTIF(INDIRECT("'Success Criteria'!" &amp; ADDRESS(10,A96+4)):INDIRECT("'Success Criteria'!" &amp; ADDRESS(75,A96+4)),"NON conformant")</f>
        <v>0</v>
      </c>
      <c r="G96" s="15">
        <f ca="1">COUNTIF(INDIRECT("'Success Criteria'!" &amp; ADDRESS(10,A96+4)):INDIRECT("'Success Criteria'!" &amp; ADDRESS(75,A96+4)),"N/A")</f>
        <v>1</v>
      </c>
      <c r="H96" s="11">
        <f ca="1">COUNTIF(INDIRECT("'Success Criteria'!" &amp; ADDRESS(10,A96+4)):INDIRECT("'Success Criteria'!" &amp; ADDRESS(75,A96+4)),"not tested")</f>
        <v>0</v>
      </c>
      <c r="I96" s="12">
        <f ca="1">SUM(COUNTIF(INDIRECT("'Success Criteria'!" &amp; ADDRESS(80,A96+4)):INDIRECT("'Success Criteria'!" &amp; ADDRESS(131,A96+4)),"PASS"),COUNTIF(INDIRECT("'Success Criteria'!" &amp; ADDRESS(80,A96+4)):INDIRECT("'Success Criteria'!" &amp; ADDRESS(131,A96+4)),"PASS with comments"))</f>
        <v>2</v>
      </c>
      <c r="J96" s="14">
        <f ca="1">COUNTIF(INDIRECT("'Success Criteria'!" &amp; ADDRESS(80,A96+4)):INDIRECT("'Success Criteria'!" &amp; ADDRESS(131,A96+4)),"NON conformant")</f>
        <v>0</v>
      </c>
      <c r="K96" s="15">
        <f ca="1">COUNTIF(INDIRECT("'Success Criteria'!" &amp; ADDRESS(80,A96+4)):INDIRECT("'Success Criteria'!" &amp; ADDRESS(131,A96+4)),"N/A")</f>
        <v>0</v>
      </c>
      <c r="L96" s="11">
        <f ca="1">COUNTIF(INDIRECT("'Success Criteria'!" &amp; ADDRESS(80,A96+4)):INDIRECT("'Success Criteria'!" &amp; ADDRESS(131,A96+4)),"not tested")</f>
        <v>0</v>
      </c>
      <c r="M96" s="12">
        <f ca="1">SUM(COUNTIF(INDIRECT("'Success Criteria'!" &amp; ADDRESS(136,A96+4)):INDIRECT("'Success Criteria'!" &amp; ADDRESS(196,A96+4)),"PASS"),COUNTIF(INDIRECT("'Success Criteria'!" &amp; ADDRESS(136,A96+4)):INDIRECT("'Success Criteria'!" &amp; ADDRESS(196,A96+4)),"PASS with comments"))</f>
        <v>0</v>
      </c>
      <c r="N96" s="14">
        <f ca="1">COUNTIF(INDIRECT("'Success Criteria'!" &amp; ADDRESS(136,A96+4)):INDIRECT("'Success Criteria'!" &amp; ADDRESS(196,A96+4)),"NON conformant")</f>
        <v>0</v>
      </c>
      <c r="O96" s="15">
        <f ca="1">COUNTIF(INDIRECT("'Success Criteria'!" &amp; ADDRESS(136,A96+4)):INDIRECT("'Success Criteria'!" &amp; ADDRESS(196,A96+4)),"N/A")</f>
        <v>0</v>
      </c>
      <c r="P96" s="11">
        <f ca="1">COUNTIF(INDIRECT("'Success Criteria'!" &amp; ADDRESS(136,A96+4)):INDIRECT("'Success Criteria'!" &amp; ADDRESS(196,A96+4)),"not tested")</f>
        <v>0</v>
      </c>
      <c r="Q96" s="12">
        <f t="shared" ca="1" si="13"/>
        <v>2</v>
      </c>
      <c r="R96" s="14">
        <f t="shared" ca="1" si="17"/>
        <v>0</v>
      </c>
      <c r="S96" s="15">
        <f t="shared" ca="1" si="17"/>
        <v>1</v>
      </c>
      <c r="T96" s="11">
        <f t="shared" ca="1" si="17"/>
        <v>0</v>
      </c>
      <c r="V96" s="24">
        <f t="shared" ca="1" si="11"/>
        <v>1</v>
      </c>
      <c r="W96" s="2" t="str">
        <f t="shared" ca="1" si="18"/>
        <v/>
      </c>
      <c r="X96" s="2">
        <f t="shared" ca="1" si="14"/>
        <v>2</v>
      </c>
      <c r="Y96" s="2" t="str">
        <f t="shared" ca="1" si="19"/>
        <v/>
      </c>
      <c r="Z96" s="2">
        <f t="shared" ca="1" si="15"/>
        <v>0</v>
      </c>
      <c r="AA96" s="267">
        <f t="shared" ca="1" si="16"/>
        <v>1</v>
      </c>
      <c r="AD96" s="104"/>
      <c r="AH96" s="104"/>
    </row>
    <row r="97" spans="1:34" ht="13.15" hidden="1" x14ac:dyDescent="0.4">
      <c r="A97" s="250">
        <f t="shared" si="12"/>
        <v>83</v>
      </c>
      <c r="B97" s="60" t="s">
        <v>453</v>
      </c>
      <c r="C97" s="60" t="s">
        <v>454</v>
      </c>
      <c r="D97" s="112" t="s">
        <v>385</v>
      </c>
      <c r="E97" s="12">
        <f ca="1">SUM(COUNTIF(INDIRECT("'Success Criteria'!" &amp; ADDRESS(10,A97+4)):INDIRECT("'Success Criteria'!" &amp; ADDRESS(75,A97+4)),"PASS"),COUNTIF(INDIRECT("'Success Criteria'!" &amp; ADDRESS(10,A97+4)):INDIRECT("'Success Criteria'!" &amp; ADDRESS(75,A97+4)),"PASS with comments"))</f>
        <v>0</v>
      </c>
      <c r="F97" s="14">
        <f ca="1">COUNTIF(INDIRECT("'Success Criteria'!" &amp; ADDRESS(10,A97+4)):INDIRECT("'Success Criteria'!" &amp; ADDRESS(75,A97+4)),"NON conformant")</f>
        <v>0</v>
      </c>
      <c r="G97" s="15">
        <f ca="1">COUNTIF(INDIRECT("'Success Criteria'!" &amp; ADDRESS(10,A97+4)):INDIRECT("'Success Criteria'!" &amp; ADDRESS(75,A97+4)),"N/A")</f>
        <v>1</v>
      </c>
      <c r="H97" s="11">
        <f ca="1">COUNTIF(INDIRECT("'Success Criteria'!" &amp; ADDRESS(10,A97+4)):INDIRECT("'Success Criteria'!" &amp; ADDRESS(75,A97+4)),"not tested")</f>
        <v>0</v>
      </c>
      <c r="I97" s="12">
        <f ca="1">SUM(COUNTIF(INDIRECT("'Success Criteria'!" &amp; ADDRESS(80,A97+4)):INDIRECT("'Success Criteria'!" &amp; ADDRESS(131,A97+4)),"PASS"),COUNTIF(INDIRECT("'Success Criteria'!" &amp; ADDRESS(80,A97+4)):INDIRECT("'Success Criteria'!" &amp; ADDRESS(131,A97+4)),"PASS with comments"))</f>
        <v>2</v>
      </c>
      <c r="J97" s="14">
        <f ca="1">COUNTIF(INDIRECT("'Success Criteria'!" &amp; ADDRESS(80,A97+4)):INDIRECT("'Success Criteria'!" &amp; ADDRESS(131,A97+4)),"NON conformant")</f>
        <v>0</v>
      </c>
      <c r="K97" s="15">
        <f ca="1">COUNTIF(INDIRECT("'Success Criteria'!" &amp; ADDRESS(80,A97+4)):INDIRECT("'Success Criteria'!" &amp; ADDRESS(131,A97+4)),"N/A")</f>
        <v>0</v>
      </c>
      <c r="L97" s="11">
        <f ca="1">COUNTIF(INDIRECT("'Success Criteria'!" &amp; ADDRESS(80,A97+4)):INDIRECT("'Success Criteria'!" &amp; ADDRESS(131,A97+4)),"not tested")</f>
        <v>0</v>
      </c>
      <c r="M97" s="12">
        <f ca="1">SUM(COUNTIF(INDIRECT("'Success Criteria'!" &amp; ADDRESS(136,A97+4)):INDIRECT("'Success Criteria'!" &amp; ADDRESS(196,A97+4)),"PASS"),COUNTIF(INDIRECT("'Success Criteria'!" &amp; ADDRESS(136,A97+4)):INDIRECT("'Success Criteria'!" &amp; ADDRESS(196,A97+4)),"PASS with comments"))</f>
        <v>0</v>
      </c>
      <c r="N97" s="14">
        <f ca="1">COUNTIF(INDIRECT("'Success Criteria'!" &amp; ADDRESS(136,A97+4)):INDIRECT("'Success Criteria'!" &amp; ADDRESS(196,A97+4)),"NON conformant")</f>
        <v>0</v>
      </c>
      <c r="O97" s="15">
        <f ca="1">COUNTIF(INDIRECT("'Success Criteria'!" &amp; ADDRESS(136,A97+4)):INDIRECT("'Success Criteria'!" &amp; ADDRESS(196,A97+4)),"N/A")</f>
        <v>0</v>
      </c>
      <c r="P97" s="11">
        <f ca="1">COUNTIF(INDIRECT("'Success Criteria'!" &amp; ADDRESS(136,A97+4)):INDIRECT("'Success Criteria'!" &amp; ADDRESS(196,A97+4)),"not tested")</f>
        <v>0</v>
      </c>
      <c r="Q97" s="12">
        <f t="shared" ca="1" si="13"/>
        <v>2</v>
      </c>
      <c r="R97" s="14">
        <f t="shared" ca="1" si="17"/>
        <v>0</v>
      </c>
      <c r="S97" s="15">
        <f t="shared" ca="1" si="17"/>
        <v>1</v>
      </c>
      <c r="T97" s="11">
        <f t="shared" ca="1" si="17"/>
        <v>0</v>
      </c>
      <c r="V97" s="24">
        <f t="shared" ca="1" si="11"/>
        <v>1</v>
      </c>
      <c r="W97" s="2" t="str">
        <f t="shared" ca="1" si="18"/>
        <v/>
      </c>
      <c r="X97" s="2">
        <f t="shared" ca="1" si="14"/>
        <v>2</v>
      </c>
      <c r="Y97" s="2" t="str">
        <f t="shared" ca="1" si="19"/>
        <v/>
      </c>
      <c r="Z97" s="2">
        <f t="shared" ca="1" si="15"/>
        <v>0</v>
      </c>
      <c r="AA97" s="267">
        <f t="shared" ca="1" si="16"/>
        <v>1</v>
      </c>
      <c r="AD97" s="104"/>
      <c r="AH97" s="104"/>
    </row>
    <row r="98" spans="1:34" ht="13.15" hidden="1" x14ac:dyDescent="0.4">
      <c r="A98" s="250">
        <f t="shared" si="12"/>
        <v>84</v>
      </c>
      <c r="B98" s="60" t="s">
        <v>455</v>
      </c>
      <c r="C98" s="60" t="s">
        <v>456</v>
      </c>
      <c r="D98" s="112" t="s">
        <v>385</v>
      </c>
      <c r="E98" s="12">
        <f ca="1">SUM(COUNTIF(INDIRECT("'Success Criteria'!" &amp; ADDRESS(10,A98+4)):INDIRECT("'Success Criteria'!" &amp; ADDRESS(75,A98+4)),"PASS"),COUNTIF(INDIRECT("'Success Criteria'!" &amp; ADDRESS(10,A98+4)):INDIRECT("'Success Criteria'!" &amp; ADDRESS(75,A98+4)),"PASS with comments"))</f>
        <v>0</v>
      </c>
      <c r="F98" s="14">
        <f ca="1">COUNTIF(INDIRECT("'Success Criteria'!" &amp; ADDRESS(10,A98+4)):INDIRECT("'Success Criteria'!" &amp; ADDRESS(75,A98+4)),"NON conformant")</f>
        <v>0</v>
      </c>
      <c r="G98" s="15">
        <f ca="1">COUNTIF(INDIRECT("'Success Criteria'!" &amp; ADDRESS(10,A98+4)):INDIRECT("'Success Criteria'!" &amp; ADDRESS(75,A98+4)),"N/A")</f>
        <v>1</v>
      </c>
      <c r="H98" s="11">
        <f ca="1">COUNTIF(INDIRECT("'Success Criteria'!" &amp; ADDRESS(10,A98+4)):INDIRECT("'Success Criteria'!" &amp; ADDRESS(75,A98+4)),"not tested")</f>
        <v>0</v>
      </c>
      <c r="I98" s="12">
        <f ca="1">SUM(COUNTIF(INDIRECT("'Success Criteria'!" &amp; ADDRESS(80,A98+4)):INDIRECT("'Success Criteria'!" &amp; ADDRESS(131,A98+4)),"PASS"),COUNTIF(INDIRECT("'Success Criteria'!" &amp; ADDRESS(80,A98+4)):INDIRECT("'Success Criteria'!" &amp; ADDRESS(131,A98+4)),"PASS with comments"))</f>
        <v>2</v>
      </c>
      <c r="J98" s="14">
        <f ca="1">COUNTIF(INDIRECT("'Success Criteria'!" &amp; ADDRESS(80,A98+4)):INDIRECT("'Success Criteria'!" &amp; ADDRESS(131,A98+4)),"NON conformant")</f>
        <v>0</v>
      </c>
      <c r="K98" s="15">
        <f ca="1">COUNTIF(INDIRECT("'Success Criteria'!" &amp; ADDRESS(80,A98+4)):INDIRECT("'Success Criteria'!" &amp; ADDRESS(131,A98+4)),"N/A")</f>
        <v>0</v>
      </c>
      <c r="L98" s="11">
        <f ca="1">COUNTIF(INDIRECT("'Success Criteria'!" &amp; ADDRESS(80,A98+4)):INDIRECT("'Success Criteria'!" &amp; ADDRESS(131,A98+4)),"not tested")</f>
        <v>0</v>
      </c>
      <c r="M98" s="12">
        <f ca="1">SUM(COUNTIF(INDIRECT("'Success Criteria'!" &amp; ADDRESS(136,A98+4)):INDIRECT("'Success Criteria'!" &amp; ADDRESS(196,A98+4)),"PASS"),COUNTIF(INDIRECT("'Success Criteria'!" &amp; ADDRESS(136,A98+4)):INDIRECT("'Success Criteria'!" &amp; ADDRESS(196,A98+4)),"PASS with comments"))</f>
        <v>0</v>
      </c>
      <c r="N98" s="14">
        <f ca="1">COUNTIF(INDIRECT("'Success Criteria'!" &amp; ADDRESS(136,A98+4)):INDIRECT("'Success Criteria'!" &amp; ADDRESS(196,A98+4)),"NON conformant")</f>
        <v>0</v>
      </c>
      <c r="O98" s="15">
        <f ca="1">COUNTIF(INDIRECT("'Success Criteria'!" &amp; ADDRESS(136,A98+4)):INDIRECT("'Success Criteria'!" &amp; ADDRESS(196,A98+4)),"N/A")</f>
        <v>0</v>
      </c>
      <c r="P98" s="11">
        <f ca="1">COUNTIF(INDIRECT("'Success Criteria'!" &amp; ADDRESS(136,A98+4)):INDIRECT("'Success Criteria'!" &amp; ADDRESS(196,A98+4)),"not tested")</f>
        <v>0</v>
      </c>
      <c r="Q98" s="12">
        <f t="shared" ca="1" si="13"/>
        <v>2</v>
      </c>
      <c r="R98" s="14">
        <f t="shared" ca="1" si="17"/>
        <v>0</v>
      </c>
      <c r="S98" s="15">
        <f t="shared" ca="1" si="17"/>
        <v>1</v>
      </c>
      <c r="T98" s="11">
        <f t="shared" ca="1" si="17"/>
        <v>0</v>
      </c>
      <c r="V98" s="24">
        <f t="shared" ca="1" si="11"/>
        <v>1</v>
      </c>
      <c r="W98" s="2" t="str">
        <f t="shared" ca="1" si="18"/>
        <v/>
      </c>
      <c r="X98" s="2">
        <f t="shared" ca="1" si="14"/>
        <v>2</v>
      </c>
      <c r="Y98" s="2" t="str">
        <f t="shared" ca="1" si="19"/>
        <v/>
      </c>
      <c r="Z98" s="2">
        <f t="shared" ca="1" si="15"/>
        <v>0</v>
      </c>
      <c r="AA98" s="267">
        <f t="shared" ca="1" si="16"/>
        <v>1</v>
      </c>
      <c r="AD98" s="104"/>
      <c r="AH98" s="104"/>
    </row>
    <row r="99" spans="1:34" ht="13.15" hidden="1" x14ac:dyDescent="0.4">
      <c r="A99" s="250">
        <f t="shared" si="12"/>
        <v>85</v>
      </c>
      <c r="B99" s="60" t="s">
        <v>457</v>
      </c>
      <c r="C99" s="60" t="s">
        <v>458</v>
      </c>
      <c r="D99" s="112" t="s">
        <v>385</v>
      </c>
      <c r="E99" s="12">
        <f ca="1">SUM(COUNTIF(INDIRECT("'Success Criteria'!" &amp; ADDRESS(10,A99+4)):INDIRECT("'Success Criteria'!" &amp; ADDRESS(75,A99+4)),"PASS"),COUNTIF(INDIRECT("'Success Criteria'!" &amp; ADDRESS(10,A99+4)):INDIRECT("'Success Criteria'!" &amp; ADDRESS(75,A99+4)),"PASS with comments"))</f>
        <v>0</v>
      </c>
      <c r="F99" s="14">
        <f ca="1">COUNTIF(INDIRECT("'Success Criteria'!" &amp; ADDRESS(10,A99+4)):INDIRECT("'Success Criteria'!" &amp; ADDRESS(75,A99+4)),"NON conformant")</f>
        <v>0</v>
      </c>
      <c r="G99" s="15">
        <f ca="1">COUNTIF(INDIRECT("'Success Criteria'!" &amp; ADDRESS(10,A99+4)):INDIRECT("'Success Criteria'!" &amp; ADDRESS(75,A99+4)),"N/A")</f>
        <v>1</v>
      </c>
      <c r="H99" s="11">
        <f ca="1">COUNTIF(INDIRECT("'Success Criteria'!" &amp; ADDRESS(10,A99+4)):INDIRECT("'Success Criteria'!" &amp; ADDRESS(75,A99+4)),"not tested")</f>
        <v>0</v>
      </c>
      <c r="I99" s="12">
        <f ca="1">SUM(COUNTIF(INDIRECT("'Success Criteria'!" &amp; ADDRESS(80,A99+4)):INDIRECT("'Success Criteria'!" &amp; ADDRESS(131,A99+4)),"PASS"),COUNTIF(INDIRECT("'Success Criteria'!" &amp; ADDRESS(80,A99+4)):INDIRECT("'Success Criteria'!" &amp; ADDRESS(131,A99+4)),"PASS with comments"))</f>
        <v>2</v>
      </c>
      <c r="J99" s="14">
        <f ca="1">COUNTIF(INDIRECT("'Success Criteria'!" &amp; ADDRESS(80,A99+4)):INDIRECT("'Success Criteria'!" &amp; ADDRESS(131,A99+4)),"NON conformant")</f>
        <v>0</v>
      </c>
      <c r="K99" s="15">
        <f ca="1">COUNTIF(INDIRECT("'Success Criteria'!" &amp; ADDRESS(80,A99+4)):INDIRECT("'Success Criteria'!" &amp; ADDRESS(131,A99+4)),"N/A")</f>
        <v>0</v>
      </c>
      <c r="L99" s="11">
        <f ca="1">COUNTIF(INDIRECT("'Success Criteria'!" &amp; ADDRESS(80,A99+4)):INDIRECT("'Success Criteria'!" &amp; ADDRESS(131,A99+4)),"not tested")</f>
        <v>0</v>
      </c>
      <c r="M99" s="12">
        <f ca="1">SUM(COUNTIF(INDIRECT("'Success Criteria'!" &amp; ADDRESS(136,A99+4)):INDIRECT("'Success Criteria'!" &amp; ADDRESS(196,A99+4)),"PASS"),COUNTIF(INDIRECT("'Success Criteria'!" &amp; ADDRESS(136,A99+4)):INDIRECT("'Success Criteria'!" &amp; ADDRESS(196,A99+4)),"PASS with comments"))</f>
        <v>0</v>
      </c>
      <c r="N99" s="14">
        <f ca="1">COUNTIF(INDIRECT("'Success Criteria'!" &amp; ADDRESS(136,A99+4)):INDIRECT("'Success Criteria'!" &amp; ADDRESS(196,A99+4)),"NON conformant")</f>
        <v>0</v>
      </c>
      <c r="O99" s="15">
        <f ca="1">COUNTIF(INDIRECT("'Success Criteria'!" &amp; ADDRESS(136,A99+4)):INDIRECT("'Success Criteria'!" &amp; ADDRESS(196,A99+4)),"N/A")</f>
        <v>0</v>
      </c>
      <c r="P99" s="11">
        <f ca="1">COUNTIF(INDIRECT("'Success Criteria'!" &amp; ADDRESS(136,A99+4)):INDIRECT("'Success Criteria'!" &amp; ADDRESS(196,A99+4)),"not tested")</f>
        <v>0</v>
      </c>
      <c r="Q99" s="12">
        <f t="shared" ca="1" si="13"/>
        <v>2</v>
      </c>
      <c r="R99" s="14">
        <f t="shared" ca="1" si="17"/>
        <v>0</v>
      </c>
      <c r="S99" s="15">
        <f t="shared" ca="1" si="17"/>
        <v>1</v>
      </c>
      <c r="T99" s="11">
        <f t="shared" ca="1" si="17"/>
        <v>0</v>
      </c>
      <c r="V99" s="24">
        <f t="shared" ca="1" si="11"/>
        <v>1</v>
      </c>
      <c r="W99" s="2" t="str">
        <f t="shared" ca="1" si="18"/>
        <v/>
      </c>
      <c r="X99" s="2">
        <f t="shared" ca="1" si="14"/>
        <v>2</v>
      </c>
      <c r="Y99" s="2" t="str">
        <f t="shared" ca="1" si="19"/>
        <v/>
      </c>
      <c r="Z99" s="2">
        <f t="shared" ca="1" si="15"/>
        <v>0</v>
      </c>
      <c r="AA99" s="267">
        <f t="shared" ca="1" si="16"/>
        <v>1</v>
      </c>
      <c r="AD99" s="104"/>
      <c r="AH99" s="104"/>
    </row>
    <row r="100" spans="1:34" ht="13.15" hidden="1" x14ac:dyDescent="0.4">
      <c r="A100" s="250">
        <f t="shared" si="12"/>
        <v>86</v>
      </c>
      <c r="B100" s="60" t="s">
        <v>459</v>
      </c>
      <c r="C100" s="60" t="s">
        <v>460</v>
      </c>
      <c r="D100" s="112" t="s">
        <v>385</v>
      </c>
      <c r="E100" s="12">
        <f ca="1">SUM(COUNTIF(INDIRECT("'Success Criteria'!" &amp; ADDRESS(10,A100+4)):INDIRECT("'Success Criteria'!" &amp; ADDRESS(75,A100+4)),"PASS"),COUNTIF(INDIRECT("'Success Criteria'!" &amp; ADDRESS(10,A100+4)):INDIRECT("'Success Criteria'!" &amp; ADDRESS(75,A100+4)),"PASS with comments"))</f>
        <v>0</v>
      </c>
      <c r="F100" s="14">
        <f ca="1">COUNTIF(INDIRECT("'Success Criteria'!" &amp; ADDRESS(10,A100+4)):INDIRECT("'Success Criteria'!" &amp; ADDRESS(75,A100+4)),"NON conformant")</f>
        <v>0</v>
      </c>
      <c r="G100" s="15">
        <f ca="1">COUNTIF(INDIRECT("'Success Criteria'!" &amp; ADDRESS(10,A100+4)):INDIRECT("'Success Criteria'!" &amp; ADDRESS(75,A100+4)),"N/A")</f>
        <v>1</v>
      </c>
      <c r="H100" s="11">
        <f ca="1">COUNTIF(INDIRECT("'Success Criteria'!" &amp; ADDRESS(10,A100+4)):INDIRECT("'Success Criteria'!" &amp; ADDRESS(75,A100+4)),"not tested")</f>
        <v>0</v>
      </c>
      <c r="I100" s="12">
        <f ca="1">SUM(COUNTIF(INDIRECT("'Success Criteria'!" &amp; ADDRESS(80,A100+4)):INDIRECT("'Success Criteria'!" &amp; ADDRESS(131,A100+4)),"PASS"),COUNTIF(INDIRECT("'Success Criteria'!" &amp; ADDRESS(80,A100+4)):INDIRECT("'Success Criteria'!" &amp; ADDRESS(131,A100+4)),"PASS with comments"))</f>
        <v>2</v>
      </c>
      <c r="J100" s="14">
        <f ca="1">COUNTIF(INDIRECT("'Success Criteria'!" &amp; ADDRESS(80,A100+4)):INDIRECT("'Success Criteria'!" &amp; ADDRESS(131,A100+4)),"NON conformant")</f>
        <v>0</v>
      </c>
      <c r="K100" s="15">
        <f ca="1">COUNTIF(INDIRECT("'Success Criteria'!" &amp; ADDRESS(80,A100+4)):INDIRECT("'Success Criteria'!" &amp; ADDRESS(131,A100+4)),"N/A")</f>
        <v>0</v>
      </c>
      <c r="L100" s="11">
        <f ca="1">COUNTIF(INDIRECT("'Success Criteria'!" &amp; ADDRESS(80,A100+4)):INDIRECT("'Success Criteria'!" &amp; ADDRESS(131,A100+4)),"not tested")</f>
        <v>0</v>
      </c>
      <c r="M100" s="12">
        <f ca="1">SUM(COUNTIF(INDIRECT("'Success Criteria'!" &amp; ADDRESS(136,A100+4)):INDIRECT("'Success Criteria'!" &amp; ADDRESS(196,A100+4)),"PASS"),COUNTIF(INDIRECT("'Success Criteria'!" &amp; ADDRESS(136,A100+4)):INDIRECT("'Success Criteria'!" &amp; ADDRESS(196,A100+4)),"PASS with comments"))</f>
        <v>0</v>
      </c>
      <c r="N100" s="14">
        <f ca="1">COUNTIF(INDIRECT("'Success Criteria'!" &amp; ADDRESS(136,A100+4)):INDIRECT("'Success Criteria'!" &amp; ADDRESS(196,A100+4)),"NON conformant")</f>
        <v>0</v>
      </c>
      <c r="O100" s="15">
        <f ca="1">COUNTIF(INDIRECT("'Success Criteria'!" &amp; ADDRESS(136,A100+4)):INDIRECT("'Success Criteria'!" &amp; ADDRESS(196,A100+4)),"N/A")</f>
        <v>0</v>
      </c>
      <c r="P100" s="11">
        <f ca="1">COUNTIF(INDIRECT("'Success Criteria'!" &amp; ADDRESS(136,A100+4)):INDIRECT("'Success Criteria'!" &amp; ADDRESS(196,A100+4)),"not tested")</f>
        <v>0</v>
      </c>
      <c r="Q100" s="12">
        <f t="shared" ca="1" si="13"/>
        <v>2</v>
      </c>
      <c r="R100" s="14">
        <f t="shared" ca="1" si="17"/>
        <v>0</v>
      </c>
      <c r="S100" s="15">
        <f t="shared" ca="1" si="17"/>
        <v>1</v>
      </c>
      <c r="T100" s="11">
        <f t="shared" ca="1" si="17"/>
        <v>0</v>
      </c>
      <c r="V100" s="24">
        <f t="shared" ca="1" si="11"/>
        <v>1</v>
      </c>
      <c r="W100" s="2" t="str">
        <f t="shared" ca="1" si="18"/>
        <v/>
      </c>
      <c r="X100" s="2">
        <f t="shared" ca="1" si="14"/>
        <v>2</v>
      </c>
      <c r="Y100" s="2" t="str">
        <f t="shared" ca="1" si="19"/>
        <v/>
      </c>
      <c r="Z100" s="2">
        <f t="shared" ca="1" si="15"/>
        <v>0</v>
      </c>
      <c r="AA100" s="267">
        <f t="shared" ca="1" si="16"/>
        <v>1</v>
      </c>
      <c r="AD100" s="104"/>
      <c r="AH100" s="104"/>
    </row>
    <row r="101" spans="1:34" ht="13.15" hidden="1" x14ac:dyDescent="0.4">
      <c r="A101" s="250">
        <f t="shared" si="12"/>
        <v>87</v>
      </c>
      <c r="B101" s="60" t="s">
        <v>461</v>
      </c>
      <c r="C101" s="60" t="s">
        <v>462</v>
      </c>
      <c r="D101" s="112" t="s">
        <v>385</v>
      </c>
      <c r="E101" s="12">
        <f ca="1">SUM(COUNTIF(INDIRECT("'Success Criteria'!" &amp; ADDRESS(10,A101+4)):INDIRECT("'Success Criteria'!" &amp; ADDRESS(75,A101+4)),"PASS"),COUNTIF(INDIRECT("'Success Criteria'!" &amp; ADDRESS(10,A101+4)):INDIRECT("'Success Criteria'!" &amp; ADDRESS(75,A101+4)),"PASS with comments"))</f>
        <v>0</v>
      </c>
      <c r="F101" s="14">
        <f ca="1">COUNTIF(INDIRECT("'Success Criteria'!" &amp; ADDRESS(10,A101+4)):INDIRECT("'Success Criteria'!" &amp; ADDRESS(75,A101+4)),"NON conformant")</f>
        <v>0</v>
      </c>
      <c r="G101" s="15">
        <f ca="1">COUNTIF(INDIRECT("'Success Criteria'!" &amp; ADDRESS(10,A101+4)):INDIRECT("'Success Criteria'!" &amp; ADDRESS(75,A101+4)),"N/A")</f>
        <v>1</v>
      </c>
      <c r="H101" s="11">
        <f ca="1">COUNTIF(INDIRECT("'Success Criteria'!" &amp; ADDRESS(10,A101+4)):INDIRECT("'Success Criteria'!" &amp; ADDRESS(75,A101+4)),"not tested")</f>
        <v>0</v>
      </c>
      <c r="I101" s="12">
        <f ca="1">SUM(COUNTIF(INDIRECT("'Success Criteria'!" &amp; ADDRESS(80,A101+4)):INDIRECT("'Success Criteria'!" &amp; ADDRESS(131,A101+4)),"PASS"),COUNTIF(INDIRECT("'Success Criteria'!" &amp; ADDRESS(80,A101+4)):INDIRECT("'Success Criteria'!" &amp; ADDRESS(131,A101+4)),"PASS with comments"))</f>
        <v>2</v>
      </c>
      <c r="J101" s="14">
        <f ca="1">COUNTIF(INDIRECT("'Success Criteria'!" &amp; ADDRESS(80,A101+4)):INDIRECT("'Success Criteria'!" &amp; ADDRESS(131,A101+4)),"NON conformant")</f>
        <v>0</v>
      </c>
      <c r="K101" s="15">
        <f ca="1">COUNTIF(INDIRECT("'Success Criteria'!" &amp; ADDRESS(80,A101+4)):INDIRECT("'Success Criteria'!" &amp; ADDRESS(131,A101+4)),"N/A")</f>
        <v>0</v>
      </c>
      <c r="L101" s="11">
        <f ca="1">COUNTIF(INDIRECT("'Success Criteria'!" &amp; ADDRESS(80,A101+4)):INDIRECT("'Success Criteria'!" &amp; ADDRESS(131,A101+4)),"not tested")</f>
        <v>0</v>
      </c>
      <c r="M101" s="12">
        <f ca="1">SUM(COUNTIF(INDIRECT("'Success Criteria'!" &amp; ADDRESS(136,A101+4)):INDIRECT("'Success Criteria'!" &amp; ADDRESS(196,A101+4)),"PASS"),COUNTIF(INDIRECT("'Success Criteria'!" &amp; ADDRESS(136,A101+4)):INDIRECT("'Success Criteria'!" &amp; ADDRESS(196,A101+4)),"PASS with comments"))</f>
        <v>0</v>
      </c>
      <c r="N101" s="14">
        <f ca="1">COUNTIF(INDIRECT("'Success Criteria'!" &amp; ADDRESS(136,A101+4)):INDIRECT("'Success Criteria'!" &amp; ADDRESS(196,A101+4)),"NON conformant")</f>
        <v>0</v>
      </c>
      <c r="O101" s="15">
        <f ca="1">COUNTIF(INDIRECT("'Success Criteria'!" &amp; ADDRESS(136,A101+4)):INDIRECT("'Success Criteria'!" &amp; ADDRESS(196,A101+4)),"N/A")</f>
        <v>0</v>
      </c>
      <c r="P101" s="11">
        <f ca="1">COUNTIF(INDIRECT("'Success Criteria'!" &amp; ADDRESS(136,A101+4)):INDIRECT("'Success Criteria'!" &amp; ADDRESS(196,A101+4)),"not tested")</f>
        <v>0</v>
      </c>
      <c r="Q101" s="12">
        <f t="shared" ca="1" si="13"/>
        <v>2</v>
      </c>
      <c r="R101" s="14">
        <f t="shared" ca="1" si="17"/>
        <v>0</v>
      </c>
      <c r="S101" s="15">
        <f t="shared" ca="1" si="17"/>
        <v>1</v>
      </c>
      <c r="T101" s="11">
        <f t="shared" ca="1" si="17"/>
        <v>0</v>
      </c>
      <c r="V101" s="24">
        <f t="shared" ca="1" si="11"/>
        <v>1</v>
      </c>
      <c r="W101" s="2" t="str">
        <f t="shared" ca="1" si="18"/>
        <v/>
      </c>
      <c r="X101" s="2">
        <f t="shared" ca="1" si="14"/>
        <v>2</v>
      </c>
      <c r="Y101" s="2" t="str">
        <f t="shared" ca="1" si="19"/>
        <v/>
      </c>
      <c r="Z101" s="2">
        <f t="shared" ca="1" si="15"/>
        <v>0</v>
      </c>
      <c r="AA101" s="267">
        <f t="shared" ca="1" si="16"/>
        <v>1</v>
      </c>
      <c r="AD101" s="104"/>
      <c r="AH101" s="104"/>
    </row>
    <row r="102" spans="1:34" ht="13.15" hidden="1" x14ac:dyDescent="0.4">
      <c r="A102" s="250">
        <f t="shared" si="12"/>
        <v>88</v>
      </c>
      <c r="B102" s="60" t="s">
        <v>463</v>
      </c>
      <c r="C102" s="60" t="s">
        <v>464</v>
      </c>
      <c r="D102" s="112" t="s">
        <v>385</v>
      </c>
      <c r="E102" s="12">
        <f ca="1">SUM(COUNTIF(INDIRECT("'Success Criteria'!" &amp; ADDRESS(10,A102+4)):INDIRECT("'Success Criteria'!" &amp; ADDRESS(75,A102+4)),"PASS"),COUNTIF(INDIRECT("'Success Criteria'!" &amp; ADDRESS(10,A102+4)):INDIRECT("'Success Criteria'!" &amp; ADDRESS(75,A102+4)),"PASS with comments"))</f>
        <v>0</v>
      </c>
      <c r="F102" s="14">
        <f ca="1">COUNTIF(INDIRECT("'Success Criteria'!" &amp; ADDRESS(10,A102+4)):INDIRECT("'Success Criteria'!" &amp; ADDRESS(75,A102+4)),"NON conformant")</f>
        <v>0</v>
      </c>
      <c r="G102" s="15">
        <f ca="1">COUNTIF(INDIRECT("'Success Criteria'!" &amp; ADDRESS(10,A102+4)):INDIRECT("'Success Criteria'!" &amp; ADDRESS(75,A102+4)),"N/A")</f>
        <v>1</v>
      </c>
      <c r="H102" s="11">
        <f ca="1">COUNTIF(INDIRECT("'Success Criteria'!" &amp; ADDRESS(10,A102+4)):INDIRECT("'Success Criteria'!" &amp; ADDRESS(75,A102+4)),"not tested")</f>
        <v>0</v>
      </c>
      <c r="I102" s="12">
        <f ca="1">SUM(COUNTIF(INDIRECT("'Success Criteria'!" &amp; ADDRESS(80,A102+4)):INDIRECT("'Success Criteria'!" &amp; ADDRESS(131,A102+4)),"PASS"),COUNTIF(INDIRECT("'Success Criteria'!" &amp; ADDRESS(80,A102+4)):INDIRECT("'Success Criteria'!" &amp; ADDRESS(131,A102+4)),"PASS with comments"))</f>
        <v>2</v>
      </c>
      <c r="J102" s="14">
        <f ca="1">COUNTIF(INDIRECT("'Success Criteria'!" &amp; ADDRESS(80,A102+4)):INDIRECT("'Success Criteria'!" &amp; ADDRESS(131,A102+4)),"NON conformant")</f>
        <v>0</v>
      </c>
      <c r="K102" s="15">
        <f ca="1">COUNTIF(INDIRECT("'Success Criteria'!" &amp; ADDRESS(80,A102+4)):INDIRECT("'Success Criteria'!" &amp; ADDRESS(131,A102+4)),"N/A")</f>
        <v>0</v>
      </c>
      <c r="L102" s="11">
        <f ca="1">COUNTIF(INDIRECT("'Success Criteria'!" &amp; ADDRESS(80,A102+4)):INDIRECT("'Success Criteria'!" &amp; ADDRESS(131,A102+4)),"not tested")</f>
        <v>0</v>
      </c>
      <c r="M102" s="12">
        <f ca="1">SUM(COUNTIF(INDIRECT("'Success Criteria'!" &amp; ADDRESS(136,A102+4)):INDIRECT("'Success Criteria'!" &amp; ADDRESS(196,A102+4)),"PASS"),COUNTIF(INDIRECT("'Success Criteria'!" &amp; ADDRESS(136,A102+4)):INDIRECT("'Success Criteria'!" &amp; ADDRESS(196,A102+4)),"PASS with comments"))</f>
        <v>0</v>
      </c>
      <c r="N102" s="14">
        <f ca="1">COUNTIF(INDIRECT("'Success Criteria'!" &amp; ADDRESS(136,A102+4)):INDIRECT("'Success Criteria'!" &amp; ADDRESS(196,A102+4)),"NON conformant")</f>
        <v>0</v>
      </c>
      <c r="O102" s="15">
        <f ca="1">COUNTIF(INDIRECT("'Success Criteria'!" &amp; ADDRESS(136,A102+4)):INDIRECT("'Success Criteria'!" &amp; ADDRESS(196,A102+4)),"N/A")</f>
        <v>0</v>
      </c>
      <c r="P102" s="11">
        <f ca="1">COUNTIF(INDIRECT("'Success Criteria'!" &amp; ADDRESS(136,A102+4)):INDIRECT("'Success Criteria'!" &amp; ADDRESS(196,A102+4)),"not tested")</f>
        <v>0</v>
      </c>
      <c r="Q102" s="12">
        <f t="shared" ca="1" si="13"/>
        <v>2</v>
      </c>
      <c r="R102" s="14">
        <f t="shared" ca="1" si="17"/>
        <v>0</v>
      </c>
      <c r="S102" s="15">
        <f t="shared" ca="1" si="17"/>
        <v>1</v>
      </c>
      <c r="T102" s="11">
        <f t="shared" ca="1" si="17"/>
        <v>0</v>
      </c>
      <c r="V102" s="24">
        <f t="shared" ca="1" si="11"/>
        <v>1</v>
      </c>
      <c r="W102" s="2" t="str">
        <f t="shared" ca="1" si="18"/>
        <v/>
      </c>
      <c r="X102" s="2">
        <f t="shared" ca="1" si="14"/>
        <v>2</v>
      </c>
      <c r="Y102" s="2" t="str">
        <f t="shared" ca="1" si="19"/>
        <v/>
      </c>
      <c r="Z102" s="2">
        <f t="shared" ca="1" si="15"/>
        <v>0</v>
      </c>
      <c r="AA102" s="267">
        <f t="shared" ca="1" si="16"/>
        <v>1</v>
      </c>
      <c r="AD102" s="104"/>
      <c r="AH102" s="104"/>
    </row>
    <row r="103" spans="1:34" ht="13.15" hidden="1" x14ac:dyDescent="0.4">
      <c r="A103" s="250">
        <f t="shared" si="12"/>
        <v>89</v>
      </c>
      <c r="B103" s="60" t="s">
        <v>465</v>
      </c>
      <c r="C103" s="60" t="s">
        <v>466</v>
      </c>
      <c r="D103" s="112" t="s">
        <v>385</v>
      </c>
      <c r="E103" s="12">
        <f ca="1">SUM(COUNTIF(INDIRECT("'Success Criteria'!" &amp; ADDRESS(10,A103+4)):INDIRECT("'Success Criteria'!" &amp; ADDRESS(75,A103+4)),"PASS"),COUNTIF(INDIRECT("'Success Criteria'!" &amp; ADDRESS(10,A103+4)):INDIRECT("'Success Criteria'!" &amp; ADDRESS(75,A103+4)),"PASS with comments"))</f>
        <v>0</v>
      </c>
      <c r="F103" s="14">
        <f ca="1">COUNTIF(INDIRECT("'Success Criteria'!" &amp; ADDRESS(10,A103+4)):INDIRECT("'Success Criteria'!" &amp; ADDRESS(75,A103+4)),"NON conformant")</f>
        <v>0</v>
      </c>
      <c r="G103" s="15">
        <f ca="1">COUNTIF(INDIRECT("'Success Criteria'!" &amp; ADDRESS(10,A103+4)):INDIRECT("'Success Criteria'!" &amp; ADDRESS(75,A103+4)),"N/A")</f>
        <v>1</v>
      </c>
      <c r="H103" s="11">
        <f ca="1">COUNTIF(INDIRECT("'Success Criteria'!" &amp; ADDRESS(10,A103+4)):INDIRECT("'Success Criteria'!" &amp; ADDRESS(75,A103+4)),"not tested")</f>
        <v>0</v>
      </c>
      <c r="I103" s="12">
        <f ca="1">SUM(COUNTIF(INDIRECT("'Success Criteria'!" &amp; ADDRESS(80,A103+4)):INDIRECT("'Success Criteria'!" &amp; ADDRESS(131,A103+4)),"PASS"),COUNTIF(INDIRECT("'Success Criteria'!" &amp; ADDRESS(80,A103+4)):INDIRECT("'Success Criteria'!" &amp; ADDRESS(131,A103+4)),"PASS with comments"))</f>
        <v>2</v>
      </c>
      <c r="J103" s="14">
        <f ca="1">COUNTIF(INDIRECT("'Success Criteria'!" &amp; ADDRESS(80,A103+4)):INDIRECT("'Success Criteria'!" &amp; ADDRESS(131,A103+4)),"NON conformant")</f>
        <v>0</v>
      </c>
      <c r="K103" s="15">
        <f ca="1">COUNTIF(INDIRECT("'Success Criteria'!" &amp; ADDRESS(80,A103+4)):INDIRECT("'Success Criteria'!" &amp; ADDRESS(131,A103+4)),"N/A")</f>
        <v>0</v>
      </c>
      <c r="L103" s="11">
        <f ca="1">COUNTIF(INDIRECT("'Success Criteria'!" &amp; ADDRESS(80,A103+4)):INDIRECT("'Success Criteria'!" &amp; ADDRESS(131,A103+4)),"not tested")</f>
        <v>0</v>
      </c>
      <c r="M103" s="12">
        <f ca="1">SUM(COUNTIF(INDIRECT("'Success Criteria'!" &amp; ADDRESS(136,A103+4)):INDIRECT("'Success Criteria'!" &amp; ADDRESS(196,A103+4)),"PASS"),COUNTIF(INDIRECT("'Success Criteria'!" &amp; ADDRESS(136,A103+4)):INDIRECT("'Success Criteria'!" &amp; ADDRESS(196,A103+4)),"PASS with comments"))</f>
        <v>0</v>
      </c>
      <c r="N103" s="14">
        <f ca="1">COUNTIF(INDIRECT("'Success Criteria'!" &amp; ADDRESS(136,A103+4)):INDIRECT("'Success Criteria'!" &amp; ADDRESS(196,A103+4)),"NON conformant")</f>
        <v>0</v>
      </c>
      <c r="O103" s="15">
        <f ca="1">COUNTIF(INDIRECT("'Success Criteria'!" &amp; ADDRESS(136,A103+4)):INDIRECT("'Success Criteria'!" &amp; ADDRESS(196,A103+4)),"N/A")</f>
        <v>0</v>
      </c>
      <c r="P103" s="11">
        <f ca="1">COUNTIF(INDIRECT("'Success Criteria'!" &amp; ADDRESS(136,A103+4)):INDIRECT("'Success Criteria'!" &amp; ADDRESS(196,A103+4)),"not tested")</f>
        <v>0</v>
      </c>
      <c r="Q103" s="12">
        <f t="shared" ca="1" si="13"/>
        <v>2</v>
      </c>
      <c r="R103" s="14">
        <f t="shared" ca="1" si="17"/>
        <v>0</v>
      </c>
      <c r="S103" s="15">
        <f t="shared" ca="1" si="17"/>
        <v>1</v>
      </c>
      <c r="T103" s="11">
        <f t="shared" ca="1" si="17"/>
        <v>0</v>
      </c>
      <c r="V103" s="24">
        <f t="shared" ca="1" si="11"/>
        <v>1</v>
      </c>
      <c r="W103" s="2" t="str">
        <f t="shared" ca="1" si="18"/>
        <v/>
      </c>
      <c r="X103" s="2">
        <f t="shared" ca="1" si="14"/>
        <v>2</v>
      </c>
      <c r="Y103" s="2" t="str">
        <f t="shared" ca="1" si="19"/>
        <v/>
      </c>
      <c r="Z103" s="2">
        <f t="shared" ca="1" si="15"/>
        <v>0</v>
      </c>
      <c r="AA103" s="267">
        <f t="shared" ca="1" si="16"/>
        <v>1</v>
      </c>
      <c r="AD103" s="104"/>
      <c r="AH103" s="104"/>
    </row>
    <row r="104" spans="1:34" ht="13.15" hidden="1" x14ac:dyDescent="0.4">
      <c r="A104" s="250">
        <f t="shared" si="12"/>
        <v>90</v>
      </c>
      <c r="B104" s="60" t="s">
        <v>467</v>
      </c>
      <c r="C104" s="60" t="s">
        <v>468</v>
      </c>
      <c r="D104" s="112" t="s">
        <v>385</v>
      </c>
      <c r="E104" s="12">
        <f ca="1">SUM(COUNTIF(INDIRECT("'Success Criteria'!" &amp; ADDRESS(10,A104+4)):INDIRECT("'Success Criteria'!" &amp; ADDRESS(75,A104+4)),"PASS"),COUNTIF(INDIRECT("'Success Criteria'!" &amp; ADDRESS(10,A104+4)):INDIRECT("'Success Criteria'!" &amp; ADDRESS(75,A104+4)),"PASS with comments"))</f>
        <v>0</v>
      </c>
      <c r="F104" s="14">
        <f ca="1">COUNTIF(INDIRECT("'Success Criteria'!" &amp; ADDRESS(10,A104+4)):INDIRECT("'Success Criteria'!" &amp; ADDRESS(75,A104+4)),"NON conformant")</f>
        <v>0</v>
      </c>
      <c r="G104" s="15">
        <f ca="1">COUNTIF(INDIRECT("'Success Criteria'!" &amp; ADDRESS(10,A104+4)):INDIRECT("'Success Criteria'!" &amp; ADDRESS(75,A104+4)),"N/A")</f>
        <v>1</v>
      </c>
      <c r="H104" s="11">
        <f ca="1">COUNTIF(INDIRECT("'Success Criteria'!" &amp; ADDRESS(10,A104+4)):INDIRECT("'Success Criteria'!" &amp; ADDRESS(75,A104+4)),"not tested")</f>
        <v>0</v>
      </c>
      <c r="I104" s="12">
        <f ca="1">SUM(COUNTIF(INDIRECT("'Success Criteria'!" &amp; ADDRESS(80,A104+4)):INDIRECT("'Success Criteria'!" &amp; ADDRESS(131,A104+4)),"PASS"),COUNTIF(INDIRECT("'Success Criteria'!" &amp; ADDRESS(80,A104+4)):INDIRECT("'Success Criteria'!" &amp; ADDRESS(131,A104+4)),"PASS with comments"))</f>
        <v>2</v>
      </c>
      <c r="J104" s="14">
        <f ca="1">COUNTIF(INDIRECT("'Success Criteria'!" &amp; ADDRESS(80,A104+4)):INDIRECT("'Success Criteria'!" &amp; ADDRESS(131,A104+4)),"NON conformant")</f>
        <v>0</v>
      </c>
      <c r="K104" s="15">
        <f ca="1">COUNTIF(INDIRECT("'Success Criteria'!" &amp; ADDRESS(80,A104+4)):INDIRECT("'Success Criteria'!" &amp; ADDRESS(131,A104+4)),"N/A")</f>
        <v>0</v>
      </c>
      <c r="L104" s="11">
        <f ca="1">COUNTIF(INDIRECT("'Success Criteria'!" &amp; ADDRESS(80,A104+4)):INDIRECT("'Success Criteria'!" &amp; ADDRESS(131,A104+4)),"not tested")</f>
        <v>0</v>
      </c>
      <c r="M104" s="12">
        <f ca="1">SUM(COUNTIF(INDIRECT("'Success Criteria'!" &amp; ADDRESS(136,A104+4)):INDIRECT("'Success Criteria'!" &amp; ADDRESS(196,A104+4)),"PASS"),COUNTIF(INDIRECT("'Success Criteria'!" &amp; ADDRESS(136,A104+4)):INDIRECT("'Success Criteria'!" &amp; ADDRESS(196,A104+4)),"PASS with comments"))</f>
        <v>0</v>
      </c>
      <c r="N104" s="14">
        <f ca="1">COUNTIF(INDIRECT("'Success Criteria'!" &amp; ADDRESS(136,A104+4)):INDIRECT("'Success Criteria'!" &amp; ADDRESS(196,A104+4)),"NON conformant")</f>
        <v>0</v>
      </c>
      <c r="O104" s="15">
        <f ca="1">COUNTIF(INDIRECT("'Success Criteria'!" &amp; ADDRESS(136,A104+4)):INDIRECT("'Success Criteria'!" &amp; ADDRESS(196,A104+4)),"N/A")</f>
        <v>0</v>
      </c>
      <c r="P104" s="11">
        <f ca="1">COUNTIF(INDIRECT("'Success Criteria'!" &amp; ADDRESS(136,A104+4)):INDIRECT("'Success Criteria'!" &amp; ADDRESS(196,A104+4)),"not tested")</f>
        <v>0</v>
      </c>
      <c r="Q104" s="12">
        <f t="shared" ca="1" si="13"/>
        <v>2</v>
      </c>
      <c r="R104" s="14">
        <f t="shared" ca="1" si="17"/>
        <v>0</v>
      </c>
      <c r="S104" s="15">
        <f t="shared" ca="1" si="17"/>
        <v>1</v>
      </c>
      <c r="T104" s="11">
        <f t="shared" ca="1" si="17"/>
        <v>0</v>
      </c>
      <c r="V104" s="24">
        <f t="shared" ca="1" si="11"/>
        <v>1</v>
      </c>
      <c r="W104" s="2" t="str">
        <f t="shared" ca="1" si="18"/>
        <v/>
      </c>
      <c r="X104" s="2">
        <f t="shared" ca="1" si="14"/>
        <v>2</v>
      </c>
      <c r="Y104" s="2" t="str">
        <f t="shared" ca="1" si="19"/>
        <v/>
      </c>
      <c r="Z104" s="2">
        <f t="shared" ca="1" si="15"/>
        <v>0</v>
      </c>
      <c r="AA104" s="267">
        <f t="shared" ca="1" si="16"/>
        <v>1</v>
      </c>
      <c r="AD104" s="104"/>
      <c r="AH104" s="104"/>
    </row>
    <row r="105" spans="1:34" ht="13.15" hidden="1" x14ac:dyDescent="0.4">
      <c r="A105" s="250">
        <f t="shared" si="12"/>
        <v>91</v>
      </c>
      <c r="B105" s="60" t="s">
        <v>469</v>
      </c>
      <c r="C105" s="60" t="s">
        <v>470</v>
      </c>
      <c r="D105" s="112" t="s">
        <v>385</v>
      </c>
      <c r="E105" s="12">
        <f ca="1">SUM(COUNTIF(INDIRECT("'Success Criteria'!" &amp; ADDRESS(10,A105+4)):INDIRECT("'Success Criteria'!" &amp; ADDRESS(75,A105+4)),"PASS"),COUNTIF(INDIRECT("'Success Criteria'!" &amp; ADDRESS(10,A105+4)):INDIRECT("'Success Criteria'!" &amp; ADDRESS(75,A105+4)),"PASS with comments"))</f>
        <v>0</v>
      </c>
      <c r="F105" s="14">
        <f ca="1">COUNTIF(INDIRECT("'Success Criteria'!" &amp; ADDRESS(10,A105+4)):INDIRECT("'Success Criteria'!" &amp; ADDRESS(75,A105+4)),"NON conformant")</f>
        <v>0</v>
      </c>
      <c r="G105" s="15">
        <f ca="1">COUNTIF(INDIRECT("'Success Criteria'!" &amp; ADDRESS(10,A105+4)):INDIRECT("'Success Criteria'!" &amp; ADDRESS(75,A105+4)),"N/A")</f>
        <v>1</v>
      </c>
      <c r="H105" s="11">
        <f ca="1">COUNTIF(INDIRECT("'Success Criteria'!" &amp; ADDRESS(10,A105+4)):INDIRECT("'Success Criteria'!" &amp; ADDRESS(75,A105+4)),"not tested")</f>
        <v>0</v>
      </c>
      <c r="I105" s="12">
        <f ca="1">SUM(COUNTIF(INDIRECT("'Success Criteria'!" &amp; ADDRESS(80,A105+4)):INDIRECT("'Success Criteria'!" &amp; ADDRESS(131,A105+4)),"PASS"),COUNTIF(INDIRECT("'Success Criteria'!" &amp; ADDRESS(80,A105+4)):INDIRECT("'Success Criteria'!" &amp; ADDRESS(131,A105+4)),"PASS with comments"))</f>
        <v>2</v>
      </c>
      <c r="J105" s="14">
        <f ca="1">COUNTIF(INDIRECT("'Success Criteria'!" &amp; ADDRESS(80,A105+4)):INDIRECT("'Success Criteria'!" &amp; ADDRESS(131,A105+4)),"NON conformant")</f>
        <v>0</v>
      </c>
      <c r="K105" s="15">
        <f ca="1">COUNTIF(INDIRECT("'Success Criteria'!" &amp; ADDRESS(80,A105+4)):INDIRECT("'Success Criteria'!" &amp; ADDRESS(131,A105+4)),"N/A")</f>
        <v>0</v>
      </c>
      <c r="L105" s="11">
        <f ca="1">COUNTIF(INDIRECT("'Success Criteria'!" &amp; ADDRESS(80,A105+4)):INDIRECT("'Success Criteria'!" &amp; ADDRESS(131,A105+4)),"not tested")</f>
        <v>0</v>
      </c>
      <c r="M105" s="12">
        <f ca="1">SUM(COUNTIF(INDIRECT("'Success Criteria'!" &amp; ADDRESS(136,A105+4)):INDIRECT("'Success Criteria'!" &amp; ADDRESS(196,A105+4)),"PASS"),COUNTIF(INDIRECT("'Success Criteria'!" &amp; ADDRESS(136,A105+4)):INDIRECT("'Success Criteria'!" &amp; ADDRESS(196,A105+4)),"PASS with comments"))</f>
        <v>0</v>
      </c>
      <c r="N105" s="14">
        <f ca="1">COUNTIF(INDIRECT("'Success Criteria'!" &amp; ADDRESS(136,A105+4)):INDIRECT("'Success Criteria'!" &amp; ADDRESS(196,A105+4)),"NON conformant")</f>
        <v>0</v>
      </c>
      <c r="O105" s="15">
        <f ca="1">COUNTIF(INDIRECT("'Success Criteria'!" &amp; ADDRESS(136,A105+4)):INDIRECT("'Success Criteria'!" &amp; ADDRESS(196,A105+4)),"N/A")</f>
        <v>0</v>
      </c>
      <c r="P105" s="11">
        <f ca="1">COUNTIF(INDIRECT("'Success Criteria'!" &amp; ADDRESS(136,A105+4)):INDIRECT("'Success Criteria'!" &amp; ADDRESS(196,A105+4)),"not tested")</f>
        <v>0</v>
      </c>
      <c r="Q105" s="12">
        <f t="shared" ca="1" si="13"/>
        <v>2</v>
      </c>
      <c r="R105" s="14">
        <f t="shared" ca="1" si="17"/>
        <v>0</v>
      </c>
      <c r="S105" s="15">
        <f t="shared" ca="1" si="17"/>
        <v>1</v>
      </c>
      <c r="T105" s="11">
        <f t="shared" ca="1" si="17"/>
        <v>0</v>
      </c>
      <c r="V105" s="24">
        <f t="shared" ca="1" si="11"/>
        <v>1</v>
      </c>
      <c r="W105" s="2" t="str">
        <f t="shared" ca="1" si="18"/>
        <v/>
      </c>
      <c r="X105" s="2">
        <f t="shared" ca="1" si="14"/>
        <v>2</v>
      </c>
      <c r="Y105" s="2" t="str">
        <f t="shared" ca="1" si="19"/>
        <v/>
      </c>
      <c r="Z105" s="2">
        <f t="shared" ca="1" si="15"/>
        <v>0</v>
      </c>
      <c r="AA105" s="267">
        <f t="shared" ca="1" si="16"/>
        <v>1</v>
      </c>
      <c r="AD105" s="104"/>
      <c r="AH105" s="104"/>
    </row>
    <row r="106" spans="1:34" ht="13.15" hidden="1" x14ac:dyDescent="0.4">
      <c r="A106" s="250">
        <f t="shared" si="12"/>
        <v>92</v>
      </c>
      <c r="B106" s="60" t="s">
        <v>471</v>
      </c>
      <c r="C106" s="60" t="s">
        <v>472</v>
      </c>
      <c r="D106" s="112" t="s">
        <v>385</v>
      </c>
      <c r="E106" s="12">
        <f ca="1">SUM(COUNTIF(INDIRECT("'Success Criteria'!" &amp; ADDRESS(10,A106+4)):INDIRECT("'Success Criteria'!" &amp; ADDRESS(75,A106+4)),"PASS"),COUNTIF(INDIRECT("'Success Criteria'!" &amp; ADDRESS(10,A106+4)):INDIRECT("'Success Criteria'!" &amp; ADDRESS(75,A106+4)),"PASS with comments"))</f>
        <v>0</v>
      </c>
      <c r="F106" s="14">
        <f ca="1">COUNTIF(INDIRECT("'Success Criteria'!" &amp; ADDRESS(10,A106+4)):INDIRECT("'Success Criteria'!" &amp; ADDRESS(75,A106+4)),"NON conformant")</f>
        <v>0</v>
      </c>
      <c r="G106" s="15">
        <f ca="1">COUNTIF(INDIRECT("'Success Criteria'!" &amp; ADDRESS(10,A106+4)):INDIRECT("'Success Criteria'!" &amp; ADDRESS(75,A106+4)),"N/A")</f>
        <v>1</v>
      </c>
      <c r="H106" s="11">
        <f ca="1">COUNTIF(INDIRECT("'Success Criteria'!" &amp; ADDRESS(10,A106+4)):INDIRECT("'Success Criteria'!" &amp; ADDRESS(75,A106+4)),"not tested")</f>
        <v>0</v>
      </c>
      <c r="I106" s="12">
        <f ca="1">SUM(COUNTIF(INDIRECT("'Success Criteria'!" &amp; ADDRESS(80,A106+4)):INDIRECT("'Success Criteria'!" &amp; ADDRESS(131,A106+4)),"PASS"),COUNTIF(INDIRECT("'Success Criteria'!" &amp; ADDRESS(80,A106+4)):INDIRECT("'Success Criteria'!" &amp; ADDRESS(131,A106+4)),"PASS with comments"))</f>
        <v>2</v>
      </c>
      <c r="J106" s="14">
        <f ca="1">COUNTIF(INDIRECT("'Success Criteria'!" &amp; ADDRESS(80,A106+4)):INDIRECT("'Success Criteria'!" &amp; ADDRESS(131,A106+4)),"NON conformant")</f>
        <v>0</v>
      </c>
      <c r="K106" s="15">
        <f ca="1">COUNTIF(INDIRECT("'Success Criteria'!" &amp; ADDRESS(80,A106+4)):INDIRECT("'Success Criteria'!" &amp; ADDRESS(131,A106+4)),"N/A")</f>
        <v>0</v>
      </c>
      <c r="L106" s="11">
        <f ca="1">COUNTIF(INDIRECT("'Success Criteria'!" &amp; ADDRESS(80,A106+4)):INDIRECT("'Success Criteria'!" &amp; ADDRESS(131,A106+4)),"not tested")</f>
        <v>0</v>
      </c>
      <c r="M106" s="12">
        <f ca="1">SUM(COUNTIF(INDIRECT("'Success Criteria'!" &amp; ADDRESS(136,A106+4)):INDIRECT("'Success Criteria'!" &amp; ADDRESS(196,A106+4)),"PASS"),COUNTIF(INDIRECT("'Success Criteria'!" &amp; ADDRESS(136,A106+4)):INDIRECT("'Success Criteria'!" &amp; ADDRESS(196,A106+4)),"PASS with comments"))</f>
        <v>0</v>
      </c>
      <c r="N106" s="14">
        <f ca="1">COUNTIF(INDIRECT("'Success Criteria'!" &amp; ADDRESS(136,A106+4)):INDIRECT("'Success Criteria'!" &amp; ADDRESS(196,A106+4)),"NON conformant")</f>
        <v>0</v>
      </c>
      <c r="O106" s="15">
        <f ca="1">COUNTIF(INDIRECT("'Success Criteria'!" &amp; ADDRESS(136,A106+4)):INDIRECT("'Success Criteria'!" &amp; ADDRESS(196,A106+4)),"N/A")</f>
        <v>0</v>
      </c>
      <c r="P106" s="11">
        <f ca="1">COUNTIF(INDIRECT("'Success Criteria'!" &amp; ADDRESS(136,A106+4)):INDIRECT("'Success Criteria'!" &amp; ADDRESS(196,A106+4)),"not tested")</f>
        <v>0</v>
      </c>
      <c r="Q106" s="12">
        <f t="shared" ca="1" si="13"/>
        <v>2</v>
      </c>
      <c r="R106" s="14">
        <f t="shared" ca="1" si="17"/>
        <v>0</v>
      </c>
      <c r="S106" s="15">
        <f t="shared" ca="1" si="17"/>
        <v>1</v>
      </c>
      <c r="T106" s="11">
        <f t="shared" ca="1" si="17"/>
        <v>0</v>
      </c>
      <c r="V106" s="24">
        <f t="shared" ca="1" si="11"/>
        <v>1</v>
      </c>
      <c r="W106" s="2" t="str">
        <f t="shared" ca="1" si="18"/>
        <v/>
      </c>
      <c r="X106" s="2">
        <f t="shared" ca="1" si="14"/>
        <v>2</v>
      </c>
      <c r="Y106" s="2" t="str">
        <f t="shared" ca="1" si="19"/>
        <v/>
      </c>
      <c r="Z106" s="2">
        <f t="shared" ca="1" si="15"/>
        <v>0</v>
      </c>
      <c r="AA106" s="267">
        <f t="shared" ca="1" si="16"/>
        <v>1</v>
      </c>
      <c r="AD106" s="104"/>
      <c r="AH106" s="104"/>
    </row>
    <row r="107" spans="1:34" ht="13.15" hidden="1" x14ac:dyDescent="0.4">
      <c r="A107" s="250">
        <f t="shared" si="12"/>
        <v>93</v>
      </c>
      <c r="B107" s="60" t="s">
        <v>473</v>
      </c>
      <c r="C107" s="60" t="s">
        <v>474</v>
      </c>
      <c r="D107" s="112" t="s">
        <v>385</v>
      </c>
      <c r="E107" s="12">
        <f ca="1">SUM(COUNTIF(INDIRECT("'Success Criteria'!" &amp; ADDRESS(10,A107+4)):INDIRECT("'Success Criteria'!" &amp; ADDRESS(75,A107+4)),"PASS"),COUNTIF(INDIRECT("'Success Criteria'!" &amp; ADDRESS(10,A107+4)):INDIRECT("'Success Criteria'!" &amp; ADDRESS(75,A107+4)),"PASS with comments"))</f>
        <v>0</v>
      </c>
      <c r="F107" s="14">
        <f ca="1">COUNTIF(INDIRECT("'Success Criteria'!" &amp; ADDRESS(10,A107+4)):INDIRECT("'Success Criteria'!" &amp; ADDRESS(75,A107+4)),"NON conformant")</f>
        <v>0</v>
      </c>
      <c r="G107" s="15">
        <f ca="1">COUNTIF(INDIRECT("'Success Criteria'!" &amp; ADDRESS(10,A107+4)):INDIRECT("'Success Criteria'!" &amp; ADDRESS(75,A107+4)),"N/A")</f>
        <v>1</v>
      </c>
      <c r="H107" s="11">
        <f ca="1">COUNTIF(INDIRECT("'Success Criteria'!" &amp; ADDRESS(10,A107+4)):INDIRECT("'Success Criteria'!" &amp; ADDRESS(75,A107+4)),"not tested")</f>
        <v>0</v>
      </c>
      <c r="I107" s="12">
        <f ca="1">SUM(COUNTIF(INDIRECT("'Success Criteria'!" &amp; ADDRESS(80,A107+4)):INDIRECT("'Success Criteria'!" &amp; ADDRESS(131,A107+4)),"PASS"),COUNTIF(INDIRECT("'Success Criteria'!" &amp; ADDRESS(80,A107+4)):INDIRECT("'Success Criteria'!" &amp; ADDRESS(131,A107+4)),"PASS with comments"))</f>
        <v>2</v>
      </c>
      <c r="J107" s="14">
        <f ca="1">COUNTIF(INDIRECT("'Success Criteria'!" &amp; ADDRESS(80,A107+4)):INDIRECT("'Success Criteria'!" &amp; ADDRESS(131,A107+4)),"NON conformant")</f>
        <v>0</v>
      </c>
      <c r="K107" s="15">
        <f ca="1">COUNTIF(INDIRECT("'Success Criteria'!" &amp; ADDRESS(80,A107+4)):INDIRECT("'Success Criteria'!" &amp; ADDRESS(131,A107+4)),"N/A")</f>
        <v>0</v>
      </c>
      <c r="L107" s="11">
        <f ca="1">COUNTIF(INDIRECT("'Success Criteria'!" &amp; ADDRESS(80,A107+4)):INDIRECT("'Success Criteria'!" &amp; ADDRESS(131,A107+4)),"not tested")</f>
        <v>0</v>
      </c>
      <c r="M107" s="12">
        <f ca="1">SUM(COUNTIF(INDIRECT("'Success Criteria'!" &amp; ADDRESS(136,A107+4)):INDIRECT("'Success Criteria'!" &amp; ADDRESS(196,A107+4)),"PASS"),COUNTIF(INDIRECT("'Success Criteria'!" &amp; ADDRESS(136,A107+4)):INDIRECT("'Success Criteria'!" &amp; ADDRESS(196,A107+4)),"PASS with comments"))</f>
        <v>0</v>
      </c>
      <c r="N107" s="14">
        <f ca="1">COUNTIF(INDIRECT("'Success Criteria'!" &amp; ADDRESS(136,A107+4)):INDIRECT("'Success Criteria'!" &amp; ADDRESS(196,A107+4)),"NON conformant")</f>
        <v>0</v>
      </c>
      <c r="O107" s="15">
        <f ca="1">COUNTIF(INDIRECT("'Success Criteria'!" &amp; ADDRESS(136,A107+4)):INDIRECT("'Success Criteria'!" &amp; ADDRESS(196,A107+4)),"N/A")</f>
        <v>0</v>
      </c>
      <c r="P107" s="11">
        <f ca="1">COUNTIF(INDIRECT("'Success Criteria'!" &amp; ADDRESS(136,A107+4)):INDIRECT("'Success Criteria'!" &amp; ADDRESS(196,A107+4)),"not tested")</f>
        <v>0</v>
      </c>
      <c r="Q107" s="12">
        <f t="shared" ca="1" si="13"/>
        <v>2</v>
      </c>
      <c r="R107" s="14">
        <f t="shared" ca="1" si="17"/>
        <v>0</v>
      </c>
      <c r="S107" s="15">
        <f t="shared" ca="1" si="17"/>
        <v>1</v>
      </c>
      <c r="T107" s="11">
        <f t="shared" ca="1" si="17"/>
        <v>0</v>
      </c>
      <c r="V107" s="24">
        <f t="shared" ca="1" si="11"/>
        <v>1</v>
      </c>
      <c r="W107" s="2" t="str">
        <f t="shared" ca="1" si="18"/>
        <v/>
      </c>
      <c r="X107" s="2">
        <f t="shared" ca="1" si="14"/>
        <v>2</v>
      </c>
      <c r="Y107" s="2" t="str">
        <f t="shared" ca="1" si="19"/>
        <v/>
      </c>
      <c r="Z107" s="2">
        <f t="shared" ca="1" si="15"/>
        <v>0</v>
      </c>
      <c r="AA107" s="267">
        <f t="shared" ca="1" si="16"/>
        <v>1</v>
      </c>
      <c r="AD107" s="104"/>
      <c r="AH107" s="104"/>
    </row>
    <row r="108" spans="1:34" ht="13.15" hidden="1" x14ac:dyDescent="0.4">
      <c r="A108" s="250">
        <f t="shared" si="12"/>
        <v>94</v>
      </c>
      <c r="B108" s="60" t="s">
        <v>475</v>
      </c>
      <c r="C108" s="60" t="s">
        <v>476</v>
      </c>
      <c r="D108" s="112" t="s">
        <v>385</v>
      </c>
      <c r="E108" s="12">
        <f ca="1">SUM(COUNTIF(INDIRECT("'Success Criteria'!" &amp; ADDRESS(10,A108+4)):INDIRECT("'Success Criteria'!" &amp; ADDRESS(75,A108+4)),"PASS"),COUNTIF(INDIRECT("'Success Criteria'!" &amp; ADDRESS(10,A108+4)):INDIRECT("'Success Criteria'!" &amp; ADDRESS(75,A108+4)),"PASS with comments"))</f>
        <v>0</v>
      </c>
      <c r="F108" s="14">
        <f ca="1">COUNTIF(INDIRECT("'Success Criteria'!" &amp; ADDRESS(10,A108+4)):INDIRECT("'Success Criteria'!" &amp; ADDRESS(75,A108+4)),"NON conformant")</f>
        <v>0</v>
      </c>
      <c r="G108" s="15">
        <f ca="1">COUNTIF(INDIRECT("'Success Criteria'!" &amp; ADDRESS(10,A108+4)):INDIRECT("'Success Criteria'!" &amp; ADDRESS(75,A108+4)),"N/A")</f>
        <v>1</v>
      </c>
      <c r="H108" s="11">
        <f ca="1">COUNTIF(INDIRECT("'Success Criteria'!" &amp; ADDRESS(10,A108+4)):INDIRECT("'Success Criteria'!" &amp; ADDRESS(75,A108+4)),"not tested")</f>
        <v>0</v>
      </c>
      <c r="I108" s="12">
        <f ca="1">SUM(COUNTIF(INDIRECT("'Success Criteria'!" &amp; ADDRESS(80,A108+4)):INDIRECT("'Success Criteria'!" &amp; ADDRESS(131,A108+4)),"PASS"),COUNTIF(INDIRECT("'Success Criteria'!" &amp; ADDRESS(80,A108+4)):INDIRECT("'Success Criteria'!" &amp; ADDRESS(131,A108+4)),"PASS with comments"))</f>
        <v>2</v>
      </c>
      <c r="J108" s="14">
        <f ca="1">COUNTIF(INDIRECT("'Success Criteria'!" &amp; ADDRESS(80,A108+4)):INDIRECT("'Success Criteria'!" &amp; ADDRESS(131,A108+4)),"NON conformant")</f>
        <v>0</v>
      </c>
      <c r="K108" s="15">
        <f ca="1">COUNTIF(INDIRECT("'Success Criteria'!" &amp; ADDRESS(80,A108+4)):INDIRECT("'Success Criteria'!" &amp; ADDRESS(131,A108+4)),"N/A")</f>
        <v>0</v>
      </c>
      <c r="L108" s="11">
        <f ca="1">COUNTIF(INDIRECT("'Success Criteria'!" &amp; ADDRESS(80,A108+4)):INDIRECT("'Success Criteria'!" &amp; ADDRESS(131,A108+4)),"not tested")</f>
        <v>0</v>
      </c>
      <c r="M108" s="12">
        <f ca="1">SUM(COUNTIF(INDIRECT("'Success Criteria'!" &amp; ADDRESS(136,A108+4)):INDIRECT("'Success Criteria'!" &amp; ADDRESS(196,A108+4)),"PASS"),COUNTIF(INDIRECT("'Success Criteria'!" &amp; ADDRESS(136,A108+4)):INDIRECT("'Success Criteria'!" &amp; ADDRESS(196,A108+4)),"PASS with comments"))</f>
        <v>0</v>
      </c>
      <c r="N108" s="14">
        <f ca="1">COUNTIF(INDIRECT("'Success Criteria'!" &amp; ADDRESS(136,A108+4)):INDIRECT("'Success Criteria'!" &amp; ADDRESS(196,A108+4)),"NON conformant")</f>
        <v>0</v>
      </c>
      <c r="O108" s="15">
        <f ca="1">COUNTIF(INDIRECT("'Success Criteria'!" &amp; ADDRESS(136,A108+4)):INDIRECT("'Success Criteria'!" &amp; ADDRESS(196,A108+4)),"N/A")</f>
        <v>0</v>
      </c>
      <c r="P108" s="11">
        <f ca="1">COUNTIF(INDIRECT("'Success Criteria'!" &amp; ADDRESS(136,A108+4)):INDIRECT("'Success Criteria'!" &amp; ADDRESS(196,A108+4)),"not tested")</f>
        <v>0</v>
      </c>
      <c r="Q108" s="12">
        <f t="shared" ca="1" si="13"/>
        <v>2</v>
      </c>
      <c r="R108" s="14">
        <f t="shared" ca="1" si="17"/>
        <v>0</v>
      </c>
      <c r="S108" s="15">
        <f t="shared" ca="1" si="17"/>
        <v>1</v>
      </c>
      <c r="T108" s="11">
        <f t="shared" ca="1" si="17"/>
        <v>0</v>
      </c>
      <c r="V108" s="24">
        <f t="shared" ca="1" si="11"/>
        <v>1</v>
      </c>
      <c r="W108" s="2" t="str">
        <f t="shared" ca="1" si="18"/>
        <v/>
      </c>
      <c r="X108" s="2">
        <f t="shared" ca="1" si="14"/>
        <v>2</v>
      </c>
      <c r="Y108" s="2" t="str">
        <f t="shared" ca="1" si="19"/>
        <v/>
      </c>
      <c r="Z108" s="2">
        <f t="shared" ca="1" si="15"/>
        <v>0</v>
      </c>
      <c r="AA108" s="267">
        <f t="shared" ca="1" si="16"/>
        <v>1</v>
      </c>
      <c r="AD108" s="104"/>
      <c r="AH108" s="104"/>
    </row>
    <row r="109" spans="1:34" ht="13.15" hidden="1" x14ac:dyDescent="0.4">
      <c r="A109" s="250">
        <f t="shared" si="12"/>
        <v>95</v>
      </c>
      <c r="B109" s="60" t="s">
        <v>477</v>
      </c>
      <c r="C109" s="60" t="s">
        <v>478</v>
      </c>
      <c r="D109" s="112" t="s">
        <v>385</v>
      </c>
      <c r="E109" s="12">
        <f ca="1">SUM(COUNTIF(INDIRECT("'Success Criteria'!" &amp; ADDRESS(10,A109+4)):INDIRECT("'Success Criteria'!" &amp; ADDRESS(75,A109+4)),"PASS"),COUNTIF(INDIRECT("'Success Criteria'!" &amp; ADDRESS(10,A109+4)):INDIRECT("'Success Criteria'!" &amp; ADDRESS(75,A109+4)),"PASS with comments"))</f>
        <v>0</v>
      </c>
      <c r="F109" s="14">
        <f ca="1">COUNTIF(INDIRECT("'Success Criteria'!" &amp; ADDRESS(10,A109+4)):INDIRECT("'Success Criteria'!" &amp; ADDRESS(75,A109+4)),"NON conformant")</f>
        <v>0</v>
      </c>
      <c r="G109" s="15">
        <f ca="1">COUNTIF(INDIRECT("'Success Criteria'!" &amp; ADDRESS(10,A109+4)):INDIRECT("'Success Criteria'!" &amp; ADDRESS(75,A109+4)),"N/A")</f>
        <v>1</v>
      </c>
      <c r="H109" s="11">
        <f ca="1">COUNTIF(INDIRECT("'Success Criteria'!" &amp; ADDRESS(10,A109+4)):INDIRECT("'Success Criteria'!" &amp; ADDRESS(75,A109+4)),"not tested")</f>
        <v>0</v>
      </c>
      <c r="I109" s="12">
        <f ca="1">SUM(COUNTIF(INDIRECT("'Success Criteria'!" &amp; ADDRESS(80,A109+4)):INDIRECT("'Success Criteria'!" &amp; ADDRESS(131,A109+4)),"PASS"),COUNTIF(INDIRECT("'Success Criteria'!" &amp; ADDRESS(80,A109+4)):INDIRECT("'Success Criteria'!" &amp; ADDRESS(131,A109+4)),"PASS with comments"))</f>
        <v>2</v>
      </c>
      <c r="J109" s="14">
        <f ca="1">COUNTIF(INDIRECT("'Success Criteria'!" &amp; ADDRESS(80,A109+4)):INDIRECT("'Success Criteria'!" &amp; ADDRESS(131,A109+4)),"NON conformant")</f>
        <v>0</v>
      </c>
      <c r="K109" s="15">
        <f ca="1">COUNTIF(INDIRECT("'Success Criteria'!" &amp; ADDRESS(80,A109+4)):INDIRECT("'Success Criteria'!" &amp; ADDRESS(131,A109+4)),"N/A")</f>
        <v>0</v>
      </c>
      <c r="L109" s="11">
        <f ca="1">COUNTIF(INDIRECT("'Success Criteria'!" &amp; ADDRESS(80,A109+4)):INDIRECT("'Success Criteria'!" &amp; ADDRESS(131,A109+4)),"not tested")</f>
        <v>0</v>
      </c>
      <c r="M109" s="12">
        <f ca="1">SUM(COUNTIF(INDIRECT("'Success Criteria'!" &amp; ADDRESS(136,A109+4)):INDIRECT("'Success Criteria'!" &amp; ADDRESS(196,A109+4)),"PASS"),COUNTIF(INDIRECT("'Success Criteria'!" &amp; ADDRESS(136,A109+4)):INDIRECT("'Success Criteria'!" &amp; ADDRESS(196,A109+4)),"PASS with comments"))</f>
        <v>0</v>
      </c>
      <c r="N109" s="14">
        <f ca="1">COUNTIF(INDIRECT("'Success Criteria'!" &amp; ADDRESS(136,A109+4)):INDIRECT("'Success Criteria'!" &amp; ADDRESS(196,A109+4)),"NON conformant")</f>
        <v>0</v>
      </c>
      <c r="O109" s="15">
        <f ca="1">COUNTIF(INDIRECT("'Success Criteria'!" &amp; ADDRESS(136,A109+4)):INDIRECT("'Success Criteria'!" &amp; ADDRESS(196,A109+4)),"N/A")</f>
        <v>0</v>
      </c>
      <c r="P109" s="11">
        <f ca="1">COUNTIF(INDIRECT("'Success Criteria'!" &amp; ADDRESS(136,A109+4)):INDIRECT("'Success Criteria'!" &amp; ADDRESS(196,A109+4)),"not tested")</f>
        <v>0</v>
      </c>
      <c r="Q109" s="12">
        <f t="shared" ca="1" si="13"/>
        <v>2</v>
      </c>
      <c r="R109" s="14">
        <f t="shared" ca="1" si="17"/>
        <v>0</v>
      </c>
      <c r="S109" s="15">
        <f t="shared" ca="1" si="17"/>
        <v>1</v>
      </c>
      <c r="T109" s="11">
        <f t="shared" ca="1" si="17"/>
        <v>0</v>
      </c>
      <c r="V109" s="24">
        <f t="shared" ca="1" si="11"/>
        <v>1</v>
      </c>
      <c r="W109" s="2" t="str">
        <f t="shared" ca="1" si="18"/>
        <v/>
      </c>
      <c r="X109" s="2">
        <f t="shared" ca="1" si="14"/>
        <v>2</v>
      </c>
      <c r="Y109" s="2" t="str">
        <f t="shared" ca="1" si="19"/>
        <v/>
      </c>
      <c r="Z109" s="2">
        <f t="shared" ca="1" si="15"/>
        <v>0</v>
      </c>
      <c r="AA109" s="267">
        <f t="shared" ca="1" si="16"/>
        <v>1</v>
      </c>
      <c r="AD109" s="104"/>
      <c r="AH109" s="104"/>
    </row>
    <row r="110" spans="1:34" ht="13.15" hidden="1" x14ac:dyDescent="0.4">
      <c r="A110" s="250">
        <f t="shared" si="12"/>
        <v>96</v>
      </c>
      <c r="B110" s="60" t="s">
        <v>479</v>
      </c>
      <c r="C110" s="60" t="s">
        <v>480</v>
      </c>
      <c r="D110" s="112" t="s">
        <v>385</v>
      </c>
      <c r="E110" s="12">
        <f ca="1">SUM(COUNTIF(INDIRECT("'Success Criteria'!" &amp; ADDRESS(10,A110+4)):INDIRECT("'Success Criteria'!" &amp; ADDRESS(75,A110+4)),"PASS"),COUNTIF(INDIRECT("'Success Criteria'!" &amp; ADDRESS(10,A110+4)):INDIRECT("'Success Criteria'!" &amp; ADDRESS(75,A110+4)),"PASS with comments"))</f>
        <v>0</v>
      </c>
      <c r="F110" s="14">
        <f ca="1">COUNTIF(INDIRECT("'Success Criteria'!" &amp; ADDRESS(10,A110+4)):INDIRECT("'Success Criteria'!" &amp; ADDRESS(75,A110+4)),"NON conformant")</f>
        <v>0</v>
      </c>
      <c r="G110" s="15">
        <f ca="1">COUNTIF(INDIRECT("'Success Criteria'!" &amp; ADDRESS(10,A110+4)):INDIRECT("'Success Criteria'!" &amp; ADDRESS(75,A110+4)),"N/A")</f>
        <v>1</v>
      </c>
      <c r="H110" s="11">
        <f ca="1">COUNTIF(INDIRECT("'Success Criteria'!" &amp; ADDRESS(10,A110+4)):INDIRECT("'Success Criteria'!" &amp; ADDRESS(75,A110+4)),"not tested")</f>
        <v>0</v>
      </c>
      <c r="I110" s="12">
        <f ca="1">SUM(COUNTIF(INDIRECT("'Success Criteria'!" &amp; ADDRESS(80,A110+4)):INDIRECT("'Success Criteria'!" &amp; ADDRESS(131,A110+4)),"PASS"),COUNTIF(INDIRECT("'Success Criteria'!" &amp; ADDRESS(80,A110+4)):INDIRECT("'Success Criteria'!" &amp; ADDRESS(131,A110+4)),"PASS with comments"))</f>
        <v>2</v>
      </c>
      <c r="J110" s="14">
        <f ca="1">COUNTIF(INDIRECT("'Success Criteria'!" &amp; ADDRESS(80,A110+4)):INDIRECT("'Success Criteria'!" &amp; ADDRESS(131,A110+4)),"NON conformant")</f>
        <v>0</v>
      </c>
      <c r="K110" s="15">
        <f ca="1">COUNTIF(INDIRECT("'Success Criteria'!" &amp; ADDRESS(80,A110+4)):INDIRECT("'Success Criteria'!" &amp; ADDRESS(131,A110+4)),"N/A")</f>
        <v>0</v>
      </c>
      <c r="L110" s="11">
        <f ca="1">COUNTIF(INDIRECT("'Success Criteria'!" &amp; ADDRESS(80,A110+4)):INDIRECT("'Success Criteria'!" &amp; ADDRESS(131,A110+4)),"not tested")</f>
        <v>0</v>
      </c>
      <c r="M110" s="12">
        <f ca="1">SUM(COUNTIF(INDIRECT("'Success Criteria'!" &amp; ADDRESS(136,A110+4)):INDIRECT("'Success Criteria'!" &amp; ADDRESS(196,A110+4)),"PASS"),COUNTIF(INDIRECT("'Success Criteria'!" &amp; ADDRESS(136,A110+4)):INDIRECT("'Success Criteria'!" &amp; ADDRESS(196,A110+4)),"PASS with comments"))</f>
        <v>0</v>
      </c>
      <c r="N110" s="14">
        <f ca="1">COUNTIF(INDIRECT("'Success Criteria'!" &amp; ADDRESS(136,A110+4)):INDIRECT("'Success Criteria'!" &amp; ADDRESS(196,A110+4)),"NON conformant")</f>
        <v>0</v>
      </c>
      <c r="O110" s="15">
        <f ca="1">COUNTIF(INDIRECT("'Success Criteria'!" &amp; ADDRESS(136,A110+4)):INDIRECT("'Success Criteria'!" &amp; ADDRESS(196,A110+4)),"N/A")</f>
        <v>0</v>
      </c>
      <c r="P110" s="11">
        <f ca="1">COUNTIF(INDIRECT("'Success Criteria'!" &amp; ADDRESS(136,A110+4)):INDIRECT("'Success Criteria'!" &amp; ADDRESS(196,A110+4)),"not tested")</f>
        <v>0</v>
      </c>
      <c r="Q110" s="12">
        <f t="shared" ca="1" si="13"/>
        <v>2</v>
      </c>
      <c r="R110" s="14">
        <f t="shared" ca="1" si="17"/>
        <v>0</v>
      </c>
      <c r="S110" s="15">
        <f t="shared" ca="1" si="17"/>
        <v>1</v>
      </c>
      <c r="T110" s="11">
        <f t="shared" ca="1" si="17"/>
        <v>0</v>
      </c>
      <c r="V110" s="24">
        <f t="shared" ca="1" si="11"/>
        <v>1</v>
      </c>
      <c r="W110" s="2" t="str">
        <f t="shared" ca="1" si="18"/>
        <v/>
      </c>
      <c r="X110" s="2">
        <f t="shared" ca="1" si="14"/>
        <v>2</v>
      </c>
      <c r="Y110" s="2" t="str">
        <f t="shared" ca="1" si="19"/>
        <v/>
      </c>
      <c r="Z110" s="2">
        <f t="shared" ca="1" si="15"/>
        <v>0</v>
      </c>
      <c r="AA110" s="267">
        <f t="shared" ca="1" si="16"/>
        <v>1</v>
      </c>
      <c r="AD110" s="104"/>
      <c r="AH110" s="104"/>
    </row>
    <row r="111" spans="1:34" ht="13.15" hidden="1" x14ac:dyDescent="0.4">
      <c r="A111" s="250">
        <f t="shared" si="12"/>
        <v>97</v>
      </c>
      <c r="B111" s="60" t="s">
        <v>481</v>
      </c>
      <c r="C111" s="60" t="s">
        <v>482</v>
      </c>
      <c r="D111" s="112" t="s">
        <v>385</v>
      </c>
      <c r="E111" s="12">
        <f ca="1">SUM(COUNTIF(INDIRECT("'Success Criteria'!" &amp; ADDRESS(10,A111+4)):INDIRECT("'Success Criteria'!" &amp; ADDRESS(75,A111+4)),"PASS"),COUNTIF(INDIRECT("'Success Criteria'!" &amp; ADDRESS(10,A111+4)):INDIRECT("'Success Criteria'!" &amp; ADDRESS(75,A111+4)),"PASS with comments"))</f>
        <v>0</v>
      </c>
      <c r="F111" s="14">
        <f ca="1">COUNTIF(INDIRECT("'Success Criteria'!" &amp; ADDRESS(10,A111+4)):INDIRECT("'Success Criteria'!" &amp; ADDRESS(75,A111+4)),"NON conformant")</f>
        <v>0</v>
      </c>
      <c r="G111" s="15">
        <f ca="1">COUNTIF(INDIRECT("'Success Criteria'!" &amp; ADDRESS(10,A111+4)):INDIRECT("'Success Criteria'!" &amp; ADDRESS(75,A111+4)),"N/A")</f>
        <v>1</v>
      </c>
      <c r="H111" s="11">
        <f ca="1">COUNTIF(INDIRECT("'Success Criteria'!" &amp; ADDRESS(10,A111+4)):INDIRECT("'Success Criteria'!" &amp; ADDRESS(75,A111+4)),"not tested")</f>
        <v>0</v>
      </c>
      <c r="I111" s="12">
        <f ca="1">SUM(COUNTIF(INDIRECT("'Success Criteria'!" &amp; ADDRESS(80,A111+4)):INDIRECT("'Success Criteria'!" &amp; ADDRESS(131,A111+4)),"PASS"),COUNTIF(INDIRECT("'Success Criteria'!" &amp; ADDRESS(80,A111+4)):INDIRECT("'Success Criteria'!" &amp; ADDRESS(131,A111+4)),"PASS with comments"))</f>
        <v>2</v>
      </c>
      <c r="J111" s="14">
        <f ca="1">COUNTIF(INDIRECT("'Success Criteria'!" &amp; ADDRESS(80,A111+4)):INDIRECT("'Success Criteria'!" &amp; ADDRESS(131,A111+4)),"NON conformant")</f>
        <v>0</v>
      </c>
      <c r="K111" s="15">
        <f ca="1">COUNTIF(INDIRECT("'Success Criteria'!" &amp; ADDRESS(80,A111+4)):INDIRECT("'Success Criteria'!" &amp; ADDRESS(131,A111+4)),"N/A")</f>
        <v>0</v>
      </c>
      <c r="L111" s="11">
        <f ca="1">COUNTIF(INDIRECT("'Success Criteria'!" &amp; ADDRESS(80,A111+4)):INDIRECT("'Success Criteria'!" &amp; ADDRESS(131,A111+4)),"not tested")</f>
        <v>0</v>
      </c>
      <c r="M111" s="12">
        <f ca="1">SUM(COUNTIF(INDIRECT("'Success Criteria'!" &amp; ADDRESS(136,A111+4)):INDIRECT("'Success Criteria'!" &amp; ADDRESS(196,A111+4)),"PASS"),COUNTIF(INDIRECT("'Success Criteria'!" &amp; ADDRESS(136,A111+4)):INDIRECT("'Success Criteria'!" &amp; ADDRESS(196,A111+4)),"PASS with comments"))</f>
        <v>0</v>
      </c>
      <c r="N111" s="14">
        <f ca="1">COUNTIF(INDIRECT("'Success Criteria'!" &amp; ADDRESS(136,A111+4)):INDIRECT("'Success Criteria'!" &amp; ADDRESS(196,A111+4)),"NON conformant")</f>
        <v>0</v>
      </c>
      <c r="O111" s="15">
        <f ca="1">COUNTIF(INDIRECT("'Success Criteria'!" &amp; ADDRESS(136,A111+4)):INDIRECT("'Success Criteria'!" &amp; ADDRESS(196,A111+4)),"N/A")</f>
        <v>0</v>
      </c>
      <c r="P111" s="11">
        <f ca="1">COUNTIF(INDIRECT("'Success Criteria'!" &amp; ADDRESS(136,A111+4)):INDIRECT("'Success Criteria'!" &amp; ADDRESS(196,A111+4)),"not tested")</f>
        <v>0</v>
      </c>
      <c r="Q111" s="12">
        <f t="shared" ca="1" si="13"/>
        <v>2</v>
      </c>
      <c r="R111" s="14">
        <f t="shared" ca="1" si="17"/>
        <v>0</v>
      </c>
      <c r="S111" s="15">
        <f t="shared" ca="1" si="17"/>
        <v>1</v>
      </c>
      <c r="T111" s="11">
        <f t="shared" ca="1" si="17"/>
        <v>0</v>
      </c>
      <c r="V111" s="24">
        <f t="shared" ca="1" si="11"/>
        <v>1</v>
      </c>
      <c r="W111" s="2" t="str">
        <f t="shared" ca="1" si="18"/>
        <v/>
      </c>
      <c r="X111" s="2">
        <f t="shared" ca="1" si="14"/>
        <v>2</v>
      </c>
      <c r="Y111" s="2" t="str">
        <f t="shared" ca="1" si="19"/>
        <v/>
      </c>
      <c r="Z111" s="2">
        <f t="shared" ca="1" si="15"/>
        <v>0</v>
      </c>
      <c r="AA111" s="267">
        <f t="shared" ca="1" si="16"/>
        <v>1</v>
      </c>
      <c r="AD111" s="104"/>
      <c r="AH111" s="104"/>
    </row>
    <row r="112" spans="1:34" ht="13.15" hidden="1" x14ac:dyDescent="0.4">
      <c r="A112" s="250">
        <f t="shared" si="12"/>
        <v>98</v>
      </c>
      <c r="B112" s="60" t="s">
        <v>483</v>
      </c>
      <c r="C112" s="60" t="s">
        <v>484</v>
      </c>
      <c r="D112" s="112" t="s">
        <v>385</v>
      </c>
      <c r="E112" s="12">
        <f ca="1">SUM(COUNTIF(INDIRECT("'Success Criteria'!" &amp; ADDRESS(10,A112+4)):INDIRECT("'Success Criteria'!" &amp; ADDRESS(75,A112+4)),"PASS"),COUNTIF(INDIRECT("'Success Criteria'!" &amp; ADDRESS(10,A112+4)):INDIRECT("'Success Criteria'!" &amp; ADDRESS(75,A112+4)),"PASS with comments"))</f>
        <v>0</v>
      </c>
      <c r="F112" s="14">
        <f ca="1">COUNTIF(INDIRECT("'Success Criteria'!" &amp; ADDRESS(10,A112+4)):INDIRECT("'Success Criteria'!" &amp; ADDRESS(75,A112+4)),"NON conformant")</f>
        <v>0</v>
      </c>
      <c r="G112" s="15">
        <f ca="1">COUNTIF(INDIRECT("'Success Criteria'!" &amp; ADDRESS(10,A112+4)):INDIRECT("'Success Criteria'!" &amp; ADDRESS(75,A112+4)),"N/A")</f>
        <v>1</v>
      </c>
      <c r="H112" s="11">
        <f ca="1">COUNTIF(INDIRECT("'Success Criteria'!" &amp; ADDRESS(10,A112+4)):INDIRECT("'Success Criteria'!" &amp; ADDRESS(75,A112+4)),"not tested")</f>
        <v>0</v>
      </c>
      <c r="I112" s="12">
        <f ca="1">SUM(COUNTIF(INDIRECT("'Success Criteria'!" &amp; ADDRESS(80,A112+4)):INDIRECT("'Success Criteria'!" &amp; ADDRESS(131,A112+4)),"PASS"),COUNTIF(INDIRECT("'Success Criteria'!" &amp; ADDRESS(80,A112+4)):INDIRECT("'Success Criteria'!" &amp; ADDRESS(131,A112+4)),"PASS with comments"))</f>
        <v>2</v>
      </c>
      <c r="J112" s="14">
        <f ca="1">COUNTIF(INDIRECT("'Success Criteria'!" &amp; ADDRESS(80,A112+4)):INDIRECT("'Success Criteria'!" &amp; ADDRESS(131,A112+4)),"NON conformant")</f>
        <v>0</v>
      </c>
      <c r="K112" s="15">
        <f ca="1">COUNTIF(INDIRECT("'Success Criteria'!" &amp; ADDRESS(80,A112+4)):INDIRECT("'Success Criteria'!" &amp; ADDRESS(131,A112+4)),"N/A")</f>
        <v>0</v>
      </c>
      <c r="L112" s="11">
        <f ca="1">COUNTIF(INDIRECT("'Success Criteria'!" &amp; ADDRESS(80,A112+4)):INDIRECT("'Success Criteria'!" &amp; ADDRESS(131,A112+4)),"not tested")</f>
        <v>0</v>
      </c>
      <c r="M112" s="12">
        <f ca="1">SUM(COUNTIF(INDIRECT("'Success Criteria'!" &amp; ADDRESS(136,A112+4)):INDIRECT("'Success Criteria'!" &amp; ADDRESS(196,A112+4)),"PASS"),COUNTIF(INDIRECT("'Success Criteria'!" &amp; ADDRESS(136,A112+4)):INDIRECT("'Success Criteria'!" &amp; ADDRESS(196,A112+4)),"PASS with comments"))</f>
        <v>0</v>
      </c>
      <c r="N112" s="14">
        <f ca="1">COUNTIF(INDIRECT("'Success Criteria'!" &amp; ADDRESS(136,A112+4)):INDIRECT("'Success Criteria'!" &amp; ADDRESS(196,A112+4)),"NON conformant")</f>
        <v>0</v>
      </c>
      <c r="O112" s="15">
        <f ca="1">COUNTIF(INDIRECT("'Success Criteria'!" &amp; ADDRESS(136,A112+4)):INDIRECT("'Success Criteria'!" &amp; ADDRESS(196,A112+4)),"N/A")</f>
        <v>0</v>
      </c>
      <c r="P112" s="11">
        <f ca="1">COUNTIF(INDIRECT("'Success Criteria'!" &amp; ADDRESS(136,A112+4)):INDIRECT("'Success Criteria'!" &amp; ADDRESS(196,A112+4)),"not tested")</f>
        <v>0</v>
      </c>
      <c r="Q112" s="12">
        <f t="shared" ca="1" si="13"/>
        <v>2</v>
      </c>
      <c r="R112" s="14">
        <f t="shared" ca="1" si="17"/>
        <v>0</v>
      </c>
      <c r="S112" s="15">
        <f t="shared" ca="1" si="17"/>
        <v>1</v>
      </c>
      <c r="T112" s="11">
        <f t="shared" ca="1" si="17"/>
        <v>0</v>
      </c>
      <c r="V112" s="24">
        <f t="shared" ca="1" si="11"/>
        <v>1</v>
      </c>
      <c r="W112" s="2" t="str">
        <f t="shared" ca="1" si="18"/>
        <v/>
      </c>
      <c r="X112" s="2">
        <f t="shared" ca="1" si="14"/>
        <v>2</v>
      </c>
      <c r="Y112" s="2" t="str">
        <f t="shared" ca="1" si="19"/>
        <v/>
      </c>
      <c r="Z112" s="2">
        <f t="shared" ca="1" si="15"/>
        <v>0</v>
      </c>
      <c r="AA112" s="267">
        <f t="shared" ca="1" si="16"/>
        <v>1</v>
      </c>
      <c r="AD112" s="104"/>
      <c r="AH112" s="104"/>
    </row>
    <row r="113" spans="1:34" ht="13.15" hidden="1" x14ac:dyDescent="0.4">
      <c r="A113" s="250">
        <f t="shared" si="12"/>
        <v>99</v>
      </c>
      <c r="B113" s="60" t="s">
        <v>485</v>
      </c>
      <c r="C113" s="60" t="s">
        <v>486</v>
      </c>
      <c r="D113" s="112" t="s">
        <v>385</v>
      </c>
      <c r="E113" s="12">
        <f ca="1">SUM(COUNTIF(INDIRECT("'Success Criteria'!" &amp; ADDRESS(10,A113+4)):INDIRECT("'Success Criteria'!" &amp; ADDRESS(75,A113+4)),"PASS"),COUNTIF(INDIRECT("'Success Criteria'!" &amp; ADDRESS(10,A113+4)):INDIRECT("'Success Criteria'!" &amp; ADDRESS(75,A113+4)),"PASS with comments"))</f>
        <v>0</v>
      </c>
      <c r="F113" s="14">
        <f ca="1">COUNTIF(INDIRECT("'Success Criteria'!" &amp; ADDRESS(10,A113+4)):INDIRECT("'Success Criteria'!" &amp; ADDRESS(75,A113+4)),"NON conformant")</f>
        <v>0</v>
      </c>
      <c r="G113" s="15">
        <f ca="1">COUNTIF(INDIRECT("'Success Criteria'!" &amp; ADDRESS(10,A113+4)):INDIRECT("'Success Criteria'!" &amp; ADDRESS(75,A113+4)),"N/A")</f>
        <v>1</v>
      </c>
      <c r="H113" s="11">
        <f ca="1">COUNTIF(INDIRECT("'Success Criteria'!" &amp; ADDRESS(10,A113+4)):INDIRECT("'Success Criteria'!" &amp; ADDRESS(75,A113+4)),"not tested")</f>
        <v>0</v>
      </c>
      <c r="I113" s="12">
        <f ca="1">SUM(COUNTIF(INDIRECT("'Success Criteria'!" &amp; ADDRESS(80,A113+4)):INDIRECT("'Success Criteria'!" &amp; ADDRESS(131,A113+4)),"PASS"),COUNTIF(INDIRECT("'Success Criteria'!" &amp; ADDRESS(80,A113+4)):INDIRECT("'Success Criteria'!" &amp; ADDRESS(131,A113+4)),"PASS with comments"))</f>
        <v>2</v>
      </c>
      <c r="J113" s="14">
        <f ca="1">COUNTIF(INDIRECT("'Success Criteria'!" &amp; ADDRESS(80,A113+4)):INDIRECT("'Success Criteria'!" &amp; ADDRESS(131,A113+4)),"NON conformant")</f>
        <v>0</v>
      </c>
      <c r="K113" s="15">
        <f ca="1">COUNTIF(INDIRECT("'Success Criteria'!" &amp; ADDRESS(80,A113+4)):INDIRECT("'Success Criteria'!" &amp; ADDRESS(131,A113+4)),"N/A")</f>
        <v>0</v>
      </c>
      <c r="L113" s="11">
        <f ca="1">COUNTIF(INDIRECT("'Success Criteria'!" &amp; ADDRESS(80,A113+4)):INDIRECT("'Success Criteria'!" &amp; ADDRESS(131,A113+4)),"not tested")</f>
        <v>0</v>
      </c>
      <c r="M113" s="12">
        <f ca="1">SUM(COUNTIF(INDIRECT("'Success Criteria'!" &amp; ADDRESS(136,A113+4)):INDIRECT("'Success Criteria'!" &amp; ADDRESS(196,A113+4)),"PASS"),COUNTIF(INDIRECT("'Success Criteria'!" &amp; ADDRESS(136,A113+4)):INDIRECT("'Success Criteria'!" &amp; ADDRESS(196,A113+4)),"PASS with comments"))</f>
        <v>0</v>
      </c>
      <c r="N113" s="14">
        <f ca="1">COUNTIF(INDIRECT("'Success Criteria'!" &amp; ADDRESS(136,A113+4)):INDIRECT("'Success Criteria'!" &amp; ADDRESS(196,A113+4)),"NON conformant")</f>
        <v>0</v>
      </c>
      <c r="O113" s="15">
        <f ca="1">COUNTIF(INDIRECT("'Success Criteria'!" &amp; ADDRESS(136,A113+4)):INDIRECT("'Success Criteria'!" &amp; ADDRESS(196,A113+4)),"N/A")</f>
        <v>0</v>
      </c>
      <c r="P113" s="11">
        <f ca="1">COUNTIF(INDIRECT("'Success Criteria'!" &amp; ADDRESS(136,A113+4)):INDIRECT("'Success Criteria'!" &amp; ADDRESS(196,A113+4)),"not tested")</f>
        <v>0</v>
      </c>
      <c r="Q113" s="12">
        <f t="shared" ca="1" si="13"/>
        <v>2</v>
      </c>
      <c r="R113" s="14">
        <f t="shared" ca="1" si="17"/>
        <v>0</v>
      </c>
      <c r="S113" s="15">
        <f t="shared" ca="1" si="17"/>
        <v>1</v>
      </c>
      <c r="T113" s="11">
        <f t="shared" ca="1" si="17"/>
        <v>0</v>
      </c>
      <c r="V113" s="24">
        <f t="shared" ca="1" si="11"/>
        <v>1</v>
      </c>
      <c r="W113" s="2" t="str">
        <f t="shared" ca="1" si="18"/>
        <v/>
      </c>
      <c r="X113" s="2">
        <f t="shared" ca="1" si="14"/>
        <v>2</v>
      </c>
      <c r="Y113" s="2" t="str">
        <f t="shared" ca="1" si="19"/>
        <v/>
      </c>
      <c r="Z113" s="2">
        <f t="shared" ca="1" si="15"/>
        <v>0</v>
      </c>
      <c r="AA113" s="267">
        <f t="shared" ca="1" si="16"/>
        <v>1</v>
      </c>
      <c r="AD113" s="104"/>
      <c r="AH113" s="104"/>
    </row>
    <row r="114" spans="1:34" ht="13.15" hidden="1" x14ac:dyDescent="0.4">
      <c r="A114" s="250">
        <f t="shared" si="12"/>
        <v>100</v>
      </c>
      <c r="B114" s="60" t="s">
        <v>487</v>
      </c>
      <c r="C114" s="60" t="s">
        <v>488</v>
      </c>
      <c r="D114" s="112" t="s">
        <v>385</v>
      </c>
      <c r="E114" s="12">
        <f ca="1">SUM(COUNTIF(INDIRECT("'Success Criteria'!" &amp; ADDRESS(10,A114+4)):INDIRECT("'Success Criteria'!" &amp; ADDRESS(75,A114+4)),"PASS"),COUNTIF(INDIRECT("'Success Criteria'!" &amp; ADDRESS(10,A114+4)):INDIRECT("'Success Criteria'!" &amp; ADDRESS(75,A114+4)),"PASS with comments"))</f>
        <v>0</v>
      </c>
      <c r="F114" s="14">
        <f ca="1">COUNTIF(INDIRECT("'Success Criteria'!" &amp; ADDRESS(10,A114+4)):INDIRECT("'Success Criteria'!" &amp; ADDRESS(75,A114+4)),"NON conformant")</f>
        <v>0</v>
      </c>
      <c r="G114" s="15">
        <f ca="1">COUNTIF(INDIRECT("'Success Criteria'!" &amp; ADDRESS(10,A114+4)):INDIRECT("'Success Criteria'!" &amp; ADDRESS(75,A114+4)),"N/A")</f>
        <v>1</v>
      </c>
      <c r="H114" s="11">
        <f ca="1">COUNTIF(INDIRECT("'Success Criteria'!" &amp; ADDRESS(10,A114+4)):INDIRECT("'Success Criteria'!" &amp; ADDRESS(75,A114+4)),"not tested")</f>
        <v>0</v>
      </c>
      <c r="I114" s="12">
        <f ca="1">SUM(COUNTIF(INDIRECT("'Success Criteria'!" &amp; ADDRESS(80,A114+4)):INDIRECT("'Success Criteria'!" &amp; ADDRESS(131,A114+4)),"PASS"),COUNTIF(INDIRECT("'Success Criteria'!" &amp; ADDRESS(80,A114+4)):INDIRECT("'Success Criteria'!" &amp; ADDRESS(131,A114+4)),"PASS with comments"))</f>
        <v>2</v>
      </c>
      <c r="J114" s="14">
        <f ca="1">COUNTIF(INDIRECT("'Success Criteria'!" &amp; ADDRESS(80,A114+4)):INDIRECT("'Success Criteria'!" &amp; ADDRESS(131,A114+4)),"NON conformant")</f>
        <v>0</v>
      </c>
      <c r="K114" s="15">
        <f ca="1">COUNTIF(INDIRECT("'Success Criteria'!" &amp; ADDRESS(80,A114+4)):INDIRECT("'Success Criteria'!" &amp; ADDRESS(131,A114+4)),"N/A")</f>
        <v>0</v>
      </c>
      <c r="L114" s="11">
        <f ca="1">COUNTIF(INDIRECT("'Success Criteria'!" &amp; ADDRESS(80,A114+4)):INDIRECT("'Success Criteria'!" &amp; ADDRESS(131,A114+4)),"not tested")</f>
        <v>0</v>
      </c>
      <c r="M114" s="12">
        <f ca="1">SUM(COUNTIF(INDIRECT("'Success Criteria'!" &amp; ADDRESS(136,A114+4)):INDIRECT("'Success Criteria'!" &amp; ADDRESS(196,A114+4)),"PASS"),COUNTIF(INDIRECT("'Success Criteria'!" &amp; ADDRESS(136,A114+4)):INDIRECT("'Success Criteria'!" &amp; ADDRESS(196,A114+4)),"PASS with comments"))</f>
        <v>0</v>
      </c>
      <c r="N114" s="14">
        <f ca="1">COUNTIF(INDIRECT("'Success Criteria'!" &amp; ADDRESS(136,A114+4)):INDIRECT("'Success Criteria'!" &amp; ADDRESS(196,A114+4)),"NON conformant")</f>
        <v>0</v>
      </c>
      <c r="O114" s="15">
        <f ca="1">COUNTIF(INDIRECT("'Success Criteria'!" &amp; ADDRESS(136,A114+4)):INDIRECT("'Success Criteria'!" &amp; ADDRESS(196,A114+4)),"N/A")</f>
        <v>0</v>
      </c>
      <c r="P114" s="11">
        <f ca="1">COUNTIF(INDIRECT("'Success Criteria'!" &amp; ADDRESS(136,A114+4)):INDIRECT("'Success Criteria'!" &amp; ADDRESS(196,A114+4)),"not tested")</f>
        <v>0</v>
      </c>
      <c r="Q114" s="12">
        <f t="shared" ca="1" si="13"/>
        <v>2</v>
      </c>
      <c r="R114" s="14">
        <f t="shared" ca="1" si="17"/>
        <v>0</v>
      </c>
      <c r="S114" s="15">
        <f t="shared" ca="1" si="17"/>
        <v>1</v>
      </c>
      <c r="T114" s="11">
        <f t="shared" ca="1" si="17"/>
        <v>0</v>
      </c>
      <c r="V114" s="24">
        <f t="shared" ca="1" si="11"/>
        <v>1</v>
      </c>
      <c r="W114" s="2" t="str">
        <f t="shared" ca="1" si="18"/>
        <v/>
      </c>
      <c r="X114" s="2">
        <f t="shared" ca="1" si="14"/>
        <v>2</v>
      </c>
      <c r="Y114" s="2" t="str">
        <f t="shared" ca="1" si="19"/>
        <v/>
      </c>
      <c r="Z114" s="2">
        <f t="shared" ca="1" si="15"/>
        <v>0</v>
      </c>
      <c r="AA114" s="267">
        <f t="shared" ca="1" si="16"/>
        <v>1</v>
      </c>
      <c r="AD114" s="104"/>
      <c r="AH114" s="104"/>
    </row>
    <row r="115" spans="1:34" ht="13.15" hidden="1" x14ac:dyDescent="0.4">
      <c r="A115" s="250">
        <f t="shared" si="12"/>
        <v>101</v>
      </c>
      <c r="B115" s="60" t="s">
        <v>489</v>
      </c>
      <c r="C115" s="60" t="s">
        <v>490</v>
      </c>
      <c r="D115" s="112" t="s">
        <v>385</v>
      </c>
      <c r="E115" s="12">
        <f ca="1">SUM(COUNTIF(INDIRECT("'Success Criteria'!" &amp; ADDRESS(10,A115+4)):INDIRECT("'Success Criteria'!" &amp; ADDRESS(75,A115+4)),"PASS"),COUNTIF(INDIRECT("'Success Criteria'!" &amp; ADDRESS(10,A115+4)):INDIRECT("'Success Criteria'!" &amp; ADDRESS(75,A115+4)),"PASS with comments"))</f>
        <v>0</v>
      </c>
      <c r="F115" s="14">
        <f ca="1">COUNTIF(INDIRECT("'Success Criteria'!" &amp; ADDRESS(10,A115+4)):INDIRECT("'Success Criteria'!" &amp; ADDRESS(75,A115+4)),"NON conformant")</f>
        <v>0</v>
      </c>
      <c r="G115" s="15">
        <f ca="1">COUNTIF(INDIRECT("'Success Criteria'!" &amp; ADDRESS(10,A115+4)):INDIRECT("'Success Criteria'!" &amp; ADDRESS(75,A115+4)),"N/A")</f>
        <v>1</v>
      </c>
      <c r="H115" s="11">
        <f ca="1">COUNTIF(INDIRECT("'Success Criteria'!" &amp; ADDRESS(10,A115+4)):INDIRECT("'Success Criteria'!" &amp; ADDRESS(75,A115+4)),"not tested")</f>
        <v>0</v>
      </c>
      <c r="I115" s="12">
        <f ca="1">SUM(COUNTIF(INDIRECT("'Success Criteria'!" &amp; ADDRESS(80,A115+4)):INDIRECT("'Success Criteria'!" &amp; ADDRESS(131,A115+4)),"PASS"),COUNTIF(INDIRECT("'Success Criteria'!" &amp; ADDRESS(80,A115+4)):INDIRECT("'Success Criteria'!" &amp; ADDRESS(131,A115+4)),"PASS with comments"))</f>
        <v>2</v>
      </c>
      <c r="J115" s="14">
        <f ca="1">COUNTIF(INDIRECT("'Success Criteria'!" &amp; ADDRESS(80,A115+4)):INDIRECT("'Success Criteria'!" &amp; ADDRESS(131,A115+4)),"NON conformant")</f>
        <v>0</v>
      </c>
      <c r="K115" s="15">
        <f ca="1">COUNTIF(INDIRECT("'Success Criteria'!" &amp; ADDRESS(80,A115+4)):INDIRECT("'Success Criteria'!" &amp; ADDRESS(131,A115+4)),"N/A")</f>
        <v>0</v>
      </c>
      <c r="L115" s="11">
        <f ca="1">COUNTIF(INDIRECT("'Success Criteria'!" &amp; ADDRESS(80,A115+4)):INDIRECT("'Success Criteria'!" &amp; ADDRESS(131,A115+4)),"not tested")</f>
        <v>0</v>
      </c>
      <c r="M115" s="12">
        <f ca="1">SUM(COUNTIF(INDIRECT("'Success Criteria'!" &amp; ADDRESS(136,A115+4)):INDIRECT("'Success Criteria'!" &amp; ADDRESS(196,A115+4)),"PASS"),COUNTIF(INDIRECT("'Success Criteria'!" &amp; ADDRESS(136,A115+4)):INDIRECT("'Success Criteria'!" &amp; ADDRESS(196,A115+4)),"PASS with comments"))</f>
        <v>0</v>
      </c>
      <c r="N115" s="14">
        <f ca="1">COUNTIF(INDIRECT("'Success Criteria'!" &amp; ADDRESS(136,A115+4)):INDIRECT("'Success Criteria'!" &amp; ADDRESS(196,A115+4)),"NON conformant")</f>
        <v>0</v>
      </c>
      <c r="O115" s="15">
        <f ca="1">COUNTIF(INDIRECT("'Success Criteria'!" &amp; ADDRESS(136,A115+4)):INDIRECT("'Success Criteria'!" &amp; ADDRESS(196,A115+4)),"N/A")</f>
        <v>0</v>
      </c>
      <c r="P115" s="11">
        <f ca="1">COUNTIF(INDIRECT("'Success Criteria'!" &amp; ADDRESS(136,A115+4)):INDIRECT("'Success Criteria'!" &amp; ADDRESS(196,A115+4)),"not tested")</f>
        <v>0</v>
      </c>
      <c r="Q115" s="12">
        <f t="shared" ca="1" si="13"/>
        <v>2</v>
      </c>
      <c r="R115" s="14">
        <f t="shared" ca="1" si="17"/>
        <v>0</v>
      </c>
      <c r="S115" s="15">
        <f t="shared" ca="1" si="17"/>
        <v>1</v>
      </c>
      <c r="T115" s="11">
        <f t="shared" ca="1" si="17"/>
        <v>0</v>
      </c>
      <c r="V115" s="24">
        <f t="shared" ca="1" si="11"/>
        <v>1</v>
      </c>
      <c r="W115" s="2" t="str">
        <f t="shared" ca="1" si="18"/>
        <v/>
      </c>
      <c r="X115" s="2">
        <f t="shared" ca="1" si="14"/>
        <v>2</v>
      </c>
      <c r="Y115" s="2" t="str">
        <f t="shared" ca="1" si="19"/>
        <v/>
      </c>
      <c r="Z115" s="2">
        <f t="shared" ca="1" si="15"/>
        <v>0</v>
      </c>
      <c r="AA115" s="267">
        <f t="shared" ca="1" si="16"/>
        <v>1</v>
      </c>
      <c r="AD115" s="104"/>
      <c r="AH115" s="104"/>
    </row>
    <row r="116" spans="1:34" ht="13.15" hidden="1" x14ac:dyDescent="0.4">
      <c r="A116" s="250">
        <f t="shared" si="12"/>
        <v>102</v>
      </c>
      <c r="B116" s="60" t="s">
        <v>491</v>
      </c>
      <c r="C116" s="60" t="s">
        <v>492</v>
      </c>
      <c r="D116" s="112" t="s">
        <v>385</v>
      </c>
      <c r="E116" s="12">
        <f ca="1">SUM(COUNTIF(INDIRECT("'Success Criteria'!" &amp; ADDRESS(10,A116+4)):INDIRECT("'Success Criteria'!" &amp; ADDRESS(75,A116+4)),"PASS"),COUNTIF(INDIRECT("'Success Criteria'!" &amp; ADDRESS(10,A116+4)):INDIRECT("'Success Criteria'!" &amp; ADDRESS(75,A116+4)),"PASS with comments"))</f>
        <v>0</v>
      </c>
      <c r="F116" s="14">
        <f ca="1">COUNTIF(INDIRECT("'Success Criteria'!" &amp; ADDRESS(10,A116+4)):INDIRECT("'Success Criteria'!" &amp; ADDRESS(75,A116+4)),"NON conformant")</f>
        <v>0</v>
      </c>
      <c r="G116" s="15">
        <f ca="1">COUNTIF(INDIRECT("'Success Criteria'!" &amp; ADDRESS(10,A116+4)):INDIRECT("'Success Criteria'!" &amp; ADDRESS(75,A116+4)),"N/A")</f>
        <v>1</v>
      </c>
      <c r="H116" s="11">
        <f ca="1">COUNTIF(INDIRECT("'Success Criteria'!" &amp; ADDRESS(10,A116+4)):INDIRECT("'Success Criteria'!" &amp; ADDRESS(75,A116+4)),"not tested")</f>
        <v>0</v>
      </c>
      <c r="I116" s="12">
        <f ca="1">SUM(COUNTIF(INDIRECT("'Success Criteria'!" &amp; ADDRESS(80,A116+4)):INDIRECT("'Success Criteria'!" &amp; ADDRESS(131,A116+4)),"PASS"),COUNTIF(INDIRECT("'Success Criteria'!" &amp; ADDRESS(80,A116+4)):INDIRECT("'Success Criteria'!" &amp; ADDRESS(131,A116+4)),"PASS with comments"))</f>
        <v>2</v>
      </c>
      <c r="J116" s="14">
        <f ca="1">COUNTIF(INDIRECT("'Success Criteria'!" &amp; ADDRESS(80,A116+4)):INDIRECT("'Success Criteria'!" &amp; ADDRESS(131,A116+4)),"NON conformant")</f>
        <v>0</v>
      </c>
      <c r="K116" s="15">
        <f ca="1">COUNTIF(INDIRECT("'Success Criteria'!" &amp; ADDRESS(80,A116+4)):INDIRECT("'Success Criteria'!" &amp; ADDRESS(131,A116+4)),"N/A")</f>
        <v>0</v>
      </c>
      <c r="L116" s="11">
        <f ca="1">COUNTIF(INDIRECT("'Success Criteria'!" &amp; ADDRESS(80,A116+4)):INDIRECT("'Success Criteria'!" &amp; ADDRESS(131,A116+4)),"not tested")</f>
        <v>0</v>
      </c>
      <c r="M116" s="12">
        <f ca="1">SUM(COUNTIF(INDIRECT("'Success Criteria'!" &amp; ADDRESS(136,A116+4)):INDIRECT("'Success Criteria'!" &amp; ADDRESS(196,A116+4)),"PASS"),COUNTIF(INDIRECT("'Success Criteria'!" &amp; ADDRESS(136,A116+4)):INDIRECT("'Success Criteria'!" &amp; ADDRESS(196,A116+4)),"PASS with comments"))</f>
        <v>0</v>
      </c>
      <c r="N116" s="14">
        <f ca="1">COUNTIF(INDIRECT("'Success Criteria'!" &amp; ADDRESS(136,A116+4)):INDIRECT("'Success Criteria'!" &amp; ADDRESS(196,A116+4)),"NON conformant")</f>
        <v>0</v>
      </c>
      <c r="O116" s="15">
        <f ca="1">COUNTIF(INDIRECT("'Success Criteria'!" &amp; ADDRESS(136,A116+4)):INDIRECT("'Success Criteria'!" &amp; ADDRESS(196,A116+4)),"N/A")</f>
        <v>0</v>
      </c>
      <c r="P116" s="11">
        <f ca="1">COUNTIF(INDIRECT("'Success Criteria'!" &amp; ADDRESS(136,A116+4)):INDIRECT("'Success Criteria'!" &amp; ADDRESS(196,A116+4)),"not tested")</f>
        <v>0</v>
      </c>
      <c r="Q116" s="12">
        <f t="shared" ca="1" si="13"/>
        <v>2</v>
      </c>
      <c r="R116" s="14">
        <f t="shared" ca="1" si="17"/>
        <v>0</v>
      </c>
      <c r="S116" s="15">
        <f t="shared" ca="1" si="17"/>
        <v>1</v>
      </c>
      <c r="T116" s="11">
        <f t="shared" ca="1" si="17"/>
        <v>0</v>
      </c>
      <c r="V116" s="24">
        <f t="shared" ca="1" si="11"/>
        <v>1</v>
      </c>
      <c r="W116" s="2" t="str">
        <f t="shared" ca="1" si="18"/>
        <v/>
      </c>
      <c r="X116" s="2">
        <f t="shared" ca="1" si="14"/>
        <v>2</v>
      </c>
      <c r="Y116" s="2" t="str">
        <f t="shared" ca="1" si="19"/>
        <v/>
      </c>
      <c r="Z116" s="2">
        <f t="shared" ca="1" si="15"/>
        <v>0</v>
      </c>
      <c r="AA116" s="267">
        <f t="shared" ca="1" si="16"/>
        <v>1</v>
      </c>
      <c r="AD116" s="104"/>
      <c r="AH116" s="104"/>
    </row>
    <row r="117" spans="1:34" ht="13.15" hidden="1" x14ac:dyDescent="0.4">
      <c r="A117" s="250">
        <f t="shared" si="12"/>
        <v>103</v>
      </c>
      <c r="B117" s="60" t="s">
        <v>493</v>
      </c>
      <c r="C117" s="60" t="s">
        <v>494</v>
      </c>
      <c r="D117" s="112" t="s">
        <v>385</v>
      </c>
      <c r="E117" s="12">
        <f ca="1">SUM(COUNTIF(INDIRECT("'Success Criteria'!" &amp; ADDRESS(10,A117+4)):INDIRECT("'Success Criteria'!" &amp; ADDRESS(75,A117+4)),"PASS"),COUNTIF(INDIRECT("'Success Criteria'!" &amp; ADDRESS(10,A117+4)):INDIRECT("'Success Criteria'!" &amp; ADDRESS(75,A117+4)),"PASS with comments"))</f>
        <v>0</v>
      </c>
      <c r="F117" s="14">
        <f ca="1">COUNTIF(INDIRECT("'Success Criteria'!" &amp; ADDRESS(10,A117+4)):INDIRECT("'Success Criteria'!" &amp; ADDRESS(75,A117+4)),"NON conformant")</f>
        <v>0</v>
      </c>
      <c r="G117" s="15">
        <f ca="1">COUNTIF(INDIRECT("'Success Criteria'!" &amp; ADDRESS(10,A117+4)):INDIRECT("'Success Criteria'!" &amp; ADDRESS(75,A117+4)),"N/A")</f>
        <v>1</v>
      </c>
      <c r="H117" s="11">
        <f ca="1">COUNTIF(INDIRECT("'Success Criteria'!" &amp; ADDRESS(10,A117+4)):INDIRECT("'Success Criteria'!" &amp; ADDRESS(75,A117+4)),"not tested")</f>
        <v>0</v>
      </c>
      <c r="I117" s="12">
        <f ca="1">SUM(COUNTIF(INDIRECT("'Success Criteria'!" &amp; ADDRESS(80,A117+4)):INDIRECT("'Success Criteria'!" &amp; ADDRESS(131,A117+4)),"PASS"),COUNTIF(INDIRECT("'Success Criteria'!" &amp; ADDRESS(80,A117+4)):INDIRECT("'Success Criteria'!" &amp; ADDRESS(131,A117+4)),"PASS with comments"))</f>
        <v>2</v>
      </c>
      <c r="J117" s="14">
        <f ca="1">COUNTIF(INDIRECT("'Success Criteria'!" &amp; ADDRESS(80,A117+4)):INDIRECT("'Success Criteria'!" &amp; ADDRESS(131,A117+4)),"NON conformant")</f>
        <v>0</v>
      </c>
      <c r="K117" s="15">
        <f ca="1">COUNTIF(INDIRECT("'Success Criteria'!" &amp; ADDRESS(80,A117+4)):INDIRECT("'Success Criteria'!" &amp; ADDRESS(131,A117+4)),"N/A")</f>
        <v>0</v>
      </c>
      <c r="L117" s="11">
        <f ca="1">COUNTIF(INDIRECT("'Success Criteria'!" &amp; ADDRESS(80,A117+4)):INDIRECT("'Success Criteria'!" &amp; ADDRESS(131,A117+4)),"not tested")</f>
        <v>0</v>
      </c>
      <c r="M117" s="12">
        <f ca="1">SUM(COUNTIF(INDIRECT("'Success Criteria'!" &amp; ADDRESS(136,A117+4)):INDIRECT("'Success Criteria'!" &amp; ADDRESS(196,A117+4)),"PASS"),COUNTIF(INDIRECT("'Success Criteria'!" &amp; ADDRESS(136,A117+4)):INDIRECT("'Success Criteria'!" &amp; ADDRESS(196,A117+4)),"PASS with comments"))</f>
        <v>0</v>
      </c>
      <c r="N117" s="14">
        <f ca="1">COUNTIF(INDIRECT("'Success Criteria'!" &amp; ADDRESS(136,A117+4)):INDIRECT("'Success Criteria'!" &amp; ADDRESS(196,A117+4)),"NON conformant")</f>
        <v>0</v>
      </c>
      <c r="O117" s="15">
        <f ca="1">COUNTIF(INDIRECT("'Success Criteria'!" &amp; ADDRESS(136,A117+4)):INDIRECT("'Success Criteria'!" &amp; ADDRESS(196,A117+4)),"N/A")</f>
        <v>0</v>
      </c>
      <c r="P117" s="11">
        <f ca="1">COUNTIF(INDIRECT("'Success Criteria'!" &amp; ADDRESS(136,A117+4)):INDIRECT("'Success Criteria'!" &amp; ADDRESS(196,A117+4)),"not tested")</f>
        <v>0</v>
      </c>
      <c r="Q117" s="12">
        <f t="shared" ca="1" si="13"/>
        <v>2</v>
      </c>
      <c r="R117" s="14">
        <f t="shared" ca="1" si="17"/>
        <v>0</v>
      </c>
      <c r="S117" s="15">
        <f t="shared" ca="1" si="17"/>
        <v>1</v>
      </c>
      <c r="T117" s="11">
        <f t="shared" ca="1" si="17"/>
        <v>0</v>
      </c>
      <c r="V117" s="24">
        <f t="shared" ca="1" si="11"/>
        <v>1</v>
      </c>
      <c r="W117" s="2" t="str">
        <f t="shared" ca="1" si="18"/>
        <v/>
      </c>
      <c r="X117" s="2">
        <f t="shared" ca="1" si="14"/>
        <v>2</v>
      </c>
      <c r="Y117" s="2" t="str">
        <f t="shared" ca="1" si="19"/>
        <v/>
      </c>
      <c r="Z117" s="2">
        <f t="shared" ca="1" si="15"/>
        <v>0</v>
      </c>
      <c r="AA117" s="267">
        <f t="shared" ca="1" si="16"/>
        <v>1</v>
      </c>
      <c r="AD117" s="104"/>
      <c r="AH117" s="104"/>
    </row>
    <row r="118" spans="1:34" ht="13.15" hidden="1" x14ac:dyDescent="0.4">
      <c r="A118" s="250">
        <f t="shared" si="12"/>
        <v>104</v>
      </c>
      <c r="B118" s="60" t="s">
        <v>495</v>
      </c>
      <c r="C118" s="60" t="s">
        <v>496</v>
      </c>
      <c r="D118" s="112" t="s">
        <v>385</v>
      </c>
      <c r="E118" s="12">
        <f ca="1">SUM(COUNTIF(INDIRECT("'Success Criteria'!" &amp; ADDRESS(10,A118+4)):INDIRECT("'Success Criteria'!" &amp; ADDRESS(75,A118+4)),"PASS"),COUNTIF(INDIRECT("'Success Criteria'!" &amp; ADDRESS(10,A118+4)):INDIRECT("'Success Criteria'!" &amp; ADDRESS(75,A118+4)),"PASS with comments"))</f>
        <v>0</v>
      </c>
      <c r="F118" s="14">
        <f ca="1">COUNTIF(INDIRECT("'Success Criteria'!" &amp; ADDRESS(10,A118+4)):INDIRECT("'Success Criteria'!" &amp; ADDRESS(75,A118+4)),"NON conformant")</f>
        <v>0</v>
      </c>
      <c r="G118" s="15">
        <f ca="1">COUNTIF(INDIRECT("'Success Criteria'!" &amp; ADDRESS(10,A118+4)):INDIRECT("'Success Criteria'!" &amp; ADDRESS(75,A118+4)),"N/A")</f>
        <v>1</v>
      </c>
      <c r="H118" s="11">
        <f ca="1">COUNTIF(INDIRECT("'Success Criteria'!" &amp; ADDRESS(10,A118+4)):INDIRECT("'Success Criteria'!" &amp; ADDRESS(75,A118+4)),"not tested")</f>
        <v>0</v>
      </c>
      <c r="I118" s="12">
        <f ca="1">SUM(COUNTIF(INDIRECT("'Success Criteria'!" &amp; ADDRESS(80,A118+4)):INDIRECT("'Success Criteria'!" &amp; ADDRESS(131,A118+4)),"PASS"),COUNTIF(INDIRECT("'Success Criteria'!" &amp; ADDRESS(80,A118+4)):INDIRECT("'Success Criteria'!" &amp; ADDRESS(131,A118+4)),"PASS with comments"))</f>
        <v>2</v>
      </c>
      <c r="J118" s="14">
        <f ca="1">COUNTIF(INDIRECT("'Success Criteria'!" &amp; ADDRESS(80,A118+4)):INDIRECT("'Success Criteria'!" &amp; ADDRESS(131,A118+4)),"NON conformant")</f>
        <v>0</v>
      </c>
      <c r="K118" s="15">
        <f ca="1">COUNTIF(INDIRECT("'Success Criteria'!" &amp; ADDRESS(80,A118+4)):INDIRECT("'Success Criteria'!" &amp; ADDRESS(131,A118+4)),"N/A")</f>
        <v>0</v>
      </c>
      <c r="L118" s="11">
        <f ca="1">COUNTIF(INDIRECT("'Success Criteria'!" &amp; ADDRESS(80,A118+4)):INDIRECT("'Success Criteria'!" &amp; ADDRESS(131,A118+4)),"not tested")</f>
        <v>0</v>
      </c>
      <c r="M118" s="12">
        <f ca="1">SUM(COUNTIF(INDIRECT("'Success Criteria'!" &amp; ADDRESS(136,A118+4)):INDIRECT("'Success Criteria'!" &amp; ADDRESS(196,A118+4)),"PASS"),COUNTIF(INDIRECT("'Success Criteria'!" &amp; ADDRESS(136,A118+4)):INDIRECT("'Success Criteria'!" &amp; ADDRESS(196,A118+4)),"PASS with comments"))</f>
        <v>0</v>
      </c>
      <c r="N118" s="14">
        <f ca="1">COUNTIF(INDIRECT("'Success Criteria'!" &amp; ADDRESS(136,A118+4)):INDIRECT("'Success Criteria'!" &amp; ADDRESS(196,A118+4)),"NON conformant")</f>
        <v>0</v>
      </c>
      <c r="O118" s="15">
        <f ca="1">COUNTIF(INDIRECT("'Success Criteria'!" &amp; ADDRESS(136,A118+4)):INDIRECT("'Success Criteria'!" &amp; ADDRESS(196,A118+4)),"N/A")</f>
        <v>0</v>
      </c>
      <c r="P118" s="11">
        <f ca="1">COUNTIF(INDIRECT("'Success Criteria'!" &amp; ADDRESS(136,A118+4)):INDIRECT("'Success Criteria'!" &amp; ADDRESS(196,A118+4)),"not tested")</f>
        <v>0</v>
      </c>
      <c r="Q118" s="12">
        <f t="shared" ca="1" si="13"/>
        <v>2</v>
      </c>
      <c r="R118" s="14">
        <f t="shared" ca="1" si="17"/>
        <v>0</v>
      </c>
      <c r="S118" s="15">
        <f t="shared" ca="1" si="17"/>
        <v>1</v>
      </c>
      <c r="T118" s="11">
        <f t="shared" ca="1" si="17"/>
        <v>0</v>
      </c>
      <c r="V118" s="24">
        <f t="shared" ca="1" si="11"/>
        <v>1</v>
      </c>
      <c r="W118" s="2" t="str">
        <f t="shared" ca="1" si="18"/>
        <v/>
      </c>
      <c r="X118" s="2">
        <f t="shared" ca="1" si="14"/>
        <v>2</v>
      </c>
      <c r="Y118" s="2" t="str">
        <f t="shared" ca="1" si="19"/>
        <v/>
      </c>
      <c r="Z118" s="2">
        <f t="shared" ca="1" si="15"/>
        <v>0</v>
      </c>
      <c r="AA118" s="267">
        <f t="shared" ca="1" si="16"/>
        <v>1</v>
      </c>
      <c r="AD118" s="104"/>
      <c r="AH118" s="104"/>
    </row>
    <row r="119" spans="1:34" ht="13.15" hidden="1" x14ac:dyDescent="0.4">
      <c r="A119" s="250">
        <f t="shared" si="12"/>
        <v>105</v>
      </c>
      <c r="B119" s="60" t="s">
        <v>497</v>
      </c>
      <c r="C119" s="60" t="s">
        <v>498</v>
      </c>
      <c r="D119" s="112" t="s">
        <v>385</v>
      </c>
      <c r="E119" s="12">
        <f ca="1">SUM(COUNTIF(INDIRECT("'Success Criteria'!" &amp; ADDRESS(10,A119+4)):INDIRECT("'Success Criteria'!" &amp; ADDRESS(75,A119+4)),"PASS"),COUNTIF(INDIRECT("'Success Criteria'!" &amp; ADDRESS(10,A119+4)):INDIRECT("'Success Criteria'!" &amp; ADDRESS(75,A119+4)),"PASS with comments"))</f>
        <v>0</v>
      </c>
      <c r="F119" s="14">
        <f ca="1">COUNTIF(INDIRECT("'Success Criteria'!" &amp; ADDRESS(10,A119+4)):INDIRECT("'Success Criteria'!" &amp; ADDRESS(75,A119+4)),"NON conformant")</f>
        <v>0</v>
      </c>
      <c r="G119" s="15">
        <f ca="1">COUNTIF(INDIRECT("'Success Criteria'!" &amp; ADDRESS(10,A119+4)):INDIRECT("'Success Criteria'!" &amp; ADDRESS(75,A119+4)),"N/A")</f>
        <v>1</v>
      </c>
      <c r="H119" s="11">
        <f ca="1">COUNTIF(INDIRECT("'Success Criteria'!" &amp; ADDRESS(10,A119+4)):INDIRECT("'Success Criteria'!" &amp; ADDRESS(75,A119+4)),"not tested")</f>
        <v>0</v>
      </c>
      <c r="I119" s="12">
        <f ca="1">SUM(COUNTIF(INDIRECT("'Success Criteria'!" &amp; ADDRESS(80,A119+4)):INDIRECT("'Success Criteria'!" &amp; ADDRESS(131,A119+4)),"PASS"),COUNTIF(INDIRECT("'Success Criteria'!" &amp; ADDRESS(80,A119+4)):INDIRECT("'Success Criteria'!" &amp; ADDRESS(131,A119+4)),"PASS with comments"))</f>
        <v>2</v>
      </c>
      <c r="J119" s="14">
        <f ca="1">COUNTIF(INDIRECT("'Success Criteria'!" &amp; ADDRESS(80,A119+4)):INDIRECT("'Success Criteria'!" &amp; ADDRESS(131,A119+4)),"NON conformant")</f>
        <v>0</v>
      </c>
      <c r="K119" s="15">
        <f ca="1">COUNTIF(INDIRECT("'Success Criteria'!" &amp; ADDRESS(80,A119+4)):INDIRECT("'Success Criteria'!" &amp; ADDRESS(131,A119+4)),"N/A")</f>
        <v>0</v>
      </c>
      <c r="L119" s="11">
        <f ca="1">COUNTIF(INDIRECT("'Success Criteria'!" &amp; ADDRESS(80,A119+4)):INDIRECT("'Success Criteria'!" &amp; ADDRESS(131,A119+4)),"not tested")</f>
        <v>0</v>
      </c>
      <c r="M119" s="12">
        <f ca="1">SUM(COUNTIF(INDIRECT("'Success Criteria'!" &amp; ADDRESS(136,A119+4)):INDIRECT("'Success Criteria'!" &amp; ADDRESS(196,A119+4)),"PASS"),COUNTIF(INDIRECT("'Success Criteria'!" &amp; ADDRESS(136,A119+4)):INDIRECT("'Success Criteria'!" &amp; ADDRESS(196,A119+4)),"PASS with comments"))</f>
        <v>0</v>
      </c>
      <c r="N119" s="14">
        <f ca="1">COUNTIF(INDIRECT("'Success Criteria'!" &amp; ADDRESS(136,A119+4)):INDIRECT("'Success Criteria'!" &amp; ADDRESS(196,A119+4)),"NON conformant")</f>
        <v>0</v>
      </c>
      <c r="O119" s="15">
        <f ca="1">COUNTIF(INDIRECT("'Success Criteria'!" &amp; ADDRESS(136,A119+4)):INDIRECT("'Success Criteria'!" &amp; ADDRESS(196,A119+4)),"N/A")</f>
        <v>0</v>
      </c>
      <c r="P119" s="11">
        <f ca="1">COUNTIF(INDIRECT("'Success Criteria'!" &amp; ADDRESS(136,A119+4)):INDIRECT("'Success Criteria'!" &amp; ADDRESS(196,A119+4)),"not tested")</f>
        <v>0</v>
      </c>
      <c r="Q119" s="12">
        <f t="shared" ca="1" si="13"/>
        <v>2</v>
      </c>
      <c r="R119" s="14">
        <f t="shared" ca="1" si="17"/>
        <v>0</v>
      </c>
      <c r="S119" s="15">
        <f t="shared" ca="1" si="17"/>
        <v>1</v>
      </c>
      <c r="T119" s="11">
        <f t="shared" ca="1" si="17"/>
        <v>0</v>
      </c>
      <c r="V119" s="24">
        <f t="shared" ca="1" si="11"/>
        <v>1</v>
      </c>
      <c r="W119" s="2" t="str">
        <f t="shared" ca="1" si="18"/>
        <v/>
      </c>
      <c r="X119" s="2">
        <f t="shared" ca="1" si="14"/>
        <v>2</v>
      </c>
      <c r="Y119" s="2" t="str">
        <f t="shared" ca="1" si="19"/>
        <v/>
      </c>
      <c r="Z119" s="2">
        <f t="shared" ca="1" si="15"/>
        <v>0</v>
      </c>
      <c r="AA119" s="267">
        <f t="shared" ca="1" si="16"/>
        <v>1</v>
      </c>
      <c r="AD119" s="104"/>
      <c r="AH119" s="104"/>
    </row>
    <row r="120" spans="1:34" ht="13.15" hidden="1" x14ac:dyDescent="0.4">
      <c r="A120" s="250">
        <f t="shared" si="12"/>
        <v>106</v>
      </c>
      <c r="B120" s="60" t="s">
        <v>499</v>
      </c>
      <c r="C120" s="60" t="s">
        <v>500</v>
      </c>
      <c r="D120" s="112" t="s">
        <v>385</v>
      </c>
      <c r="E120" s="12">
        <f ca="1">SUM(COUNTIF(INDIRECT("'Success Criteria'!" &amp; ADDRESS(10,A120+4)):INDIRECT("'Success Criteria'!" &amp; ADDRESS(75,A120+4)),"PASS"),COUNTIF(INDIRECT("'Success Criteria'!" &amp; ADDRESS(10,A120+4)):INDIRECT("'Success Criteria'!" &amp; ADDRESS(75,A120+4)),"PASS with comments"))</f>
        <v>0</v>
      </c>
      <c r="F120" s="14">
        <f ca="1">COUNTIF(INDIRECT("'Success Criteria'!" &amp; ADDRESS(10,A120+4)):INDIRECT("'Success Criteria'!" &amp; ADDRESS(75,A120+4)),"NON conformant")</f>
        <v>0</v>
      </c>
      <c r="G120" s="15">
        <f ca="1">COUNTIF(INDIRECT("'Success Criteria'!" &amp; ADDRESS(10,A120+4)):INDIRECT("'Success Criteria'!" &amp; ADDRESS(75,A120+4)),"N/A")</f>
        <v>1</v>
      </c>
      <c r="H120" s="11">
        <f ca="1">COUNTIF(INDIRECT("'Success Criteria'!" &amp; ADDRESS(10,A120+4)):INDIRECT("'Success Criteria'!" &amp; ADDRESS(75,A120+4)),"not tested")</f>
        <v>0</v>
      </c>
      <c r="I120" s="12">
        <f ca="1">SUM(COUNTIF(INDIRECT("'Success Criteria'!" &amp; ADDRESS(80,A120+4)):INDIRECT("'Success Criteria'!" &amp; ADDRESS(131,A120+4)),"PASS"),COUNTIF(INDIRECT("'Success Criteria'!" &amp; ADDRESS(80,A120+4)):INDIRECT("'Success Criteria'!" &amp; ADDRESS(131,A120+4)),"PASS with comments"))</f>
        <v>2</v>
      </c>
      <c r="J120" s="14">
        <f ca="1">COUNTIF(INDIRECT("'Success Criteria'!" &amp; ADDRESS(80,A120+4)):INDIRECT("'Success Criteria'!" &amp; ADDRESS(131,A120+4)),"NON conformant")</f>
        <v>0</v>
      </c>
      <c r="K120" s="15">
        <f ca="1">COUNTIF(INDIRECT("'Success Criteria'!" &amp; ADDRESS(80,A120+4)):INDIRECT("'Success Criteria'!" &amp; ADDRESS(131,A120+4)),"N/A")</f>
        <v>0</v>
      </c>
      <c r="L120" s="11">
        <f ca="1">COUNTIF(INDIRECT("'Success Criteria'!" &amp; ADDRESS(80,A120+4)):INDIRECT("'Success Criteria'!" &amp; ADDRESS(131,A120+4)),"not tested")</f>
        <v>0</v>
      </c>
      <c r="M120" s="12">
        <f ca="1">SUM(COUNTIF(INDIRECT("'Success Criteria'!" &amp; ADDRESS(136,A120+4)):INDIRECT("'Success Criteria'!" &amp; ADDRESS(196,A120+4)),"PASS"),COUNTIF(INDIRECT("'Success Criteria'!" &amp; ADDRESS(136,A120+4)):INDIRECT("'Success Criteria'!" &amp; ADDRESS(196,A120+4)),"PASS with comments"))</f>
        <v>0</v>
      </c>
      <c r="N120" s="14">
        <f ca="1">COUNTIF(INDIRECT("'Success Criteria'!" &amp; ADDRESS(136,A120+4)):INDIRECT("'Success Criteria'!" &amp; ADDRESS(196,A120+4)),"NON conformant")</f>
        <v>0</v>
      </c>
      <c r="O120" s="15">
        <f ca="1">COUNTIF(INDIRECT("'Success Criteria'!" &amp; ADDRESS(136,A120+4)):INDIRECT("'Success Criteria'!" &amp; ADDRESS(196,A120+4)),"N/A")</f>
        <v>0</v>
      </c>
      <c r="P120" s="11">
        <f ca="1">COUNTIF(INDIRECT("'Success Criteria'!" &amp; ADDRESS(136,A120+4)):INDIRECT("'Success Criteria'!" &amp; ADDRESS(196,A120+4)),"not tested")</f>
        <v>0</v>
      </c>
      <c r="Q120" s="12">
        <f t="shared" ca="1" si="13"/>
        <v>2</v>
      </c>
      <c r="R120" s="14">
        <f t="shared" ca="1" si="17"/>
        <v>0</v>
      </c>
      <c r="S120" s="15">
        <f t="shared" ca="1" si="17"/>
        <v>1</v>
      </c>
      <c r="T120" s="11">
        <f t="shared" ca="1" si="17"/>
        <v>0</v>
      </c>
      <c r="V120" s="24">
        <f t="shared" ca="1" si="11"/>
        <v>1</v>
      </c>
      <c r="W120" s="2" t="str">
        <f t="shared" ca="1" si="18"/>
        <v/>
      </c>
      <c r="X120" s="2">
        <f t="shared" ca="1" si="14"/>
        <v>2</v>
      </c>
      <c r="Y120" s="2" t="str">
        <f t="shared" ca="1" si="19"/>
        <v/>
      </c>
      <c r="Z120" s="2">
        <f t="shared" ca="1" si="15"/>
        <v>0</v>
      </c>
      <c r="AA120" s="267">
        <f t="shared" ca="1" si="16"/>
        <v>1</v>
      </c>
      <c r="AD120" s="104"/>
      <c r="AH120" s="104"/>
    </row>
    <row r="121" spans="1:34" ht="13.15" hidden="1" x14ac:dyDescent="0.4">
      <c r="A121" s="250">
        <f t="shared" si="12"/>
        <v>107</v>
      </c>
      <c r="B121" s="60" t="s">
        <v>501</v>
      </c>
      <c r="C121" s="60" t="s">
        <v>502</v>
      </c>
      <c r="D121" s="112" t="s">
        <v>385</v>
      </c>
      <c r="E121" s="12">
        <f ca="1">SUM(COUNTIF(INDIRECT("'Success Criteria'!" &amp; ADDRESS(10,A121+4)):INDIRECT("'Success Criteria'!" &amp; ADDRESS(75,A121+4)),"PASS"),COUNTIF(INDIRECT("'Success Criteria'!" &amp; ADDRESS(10,A121+4)):INDIRECT("'Success Criteria'!" &amp; ADDRESS(75,A121+4)),"PASS with comments"))</f>
        <v>0</v>
      </c>
      <c r="F121" s="14">
        <f ca="1">COUNTIF(INDIRECT("'Success Criteria'!" &amp; ADDRESS(10,A121+4)):INDIRECT("'Success Criteria'!" &amp; ADDRESS(75,A121+4)),"NON conformant")</f>
        <v>0</v>
      </c>
      <c r="G121" s="15">
        <f ca="1">COUNTIF(INDIRECT("'Success Criteria'!" &amp; ADDRESS(10,A121+4)):INDIRECT("'Success Criteria'!" &amp; ADDRESS(75,A121+4)),"N/A")</f>
        <v>1</v>
      </c>
      <c r="H121" s="11">
        <f ca="1">COUNTIF(INDIRECT("'Success Criteria'!" &amp; ADDRESS(10,A121+4)):INDIRECT("'Success Criteria'!" &amp; ADDRESS(75,A121+4)),"not tested")</f>
        <v>0</v>
      </c>
      <c r="I121" s="12">
        <f ca="1">SUM(COUNTIF(INDIRECT("'Success Criteria'!" &amp; ADDRESS(80,A121+4)):INDIRECT("'Success Criteria'!" &amp; ADDRESS(131,A121+4)),"PASS"),COUNTIF(INDIRECT("'Success Criteria'!" &amp; ADDRESS(80,A121+4)):INDIRECT("'Success Criteria'!" &amp; ADDRESS(131,A121+4)),"PASS with comments"))</f>
        <v>2</v>
      </c>
      <c r="J121" s="14">
        <f ca="1">COUNTIF(INDIRECT("'Success Criteria'!" &amp; ADDRESS(80,A121+4)):INDIRECT("'Success Criteria'!" &amp; ADDRESS(131,A121+4)),"NON conformant")</f>
        <v>0</v>
      </c>
      <c r="K121" s="15">
        <f ca="1">COUNTIF(INDIRECT("'Success Criteria'!" &amp; ADDRESS(80,A121+4)):INDIRECT("'Success Criteria'!" &amp; ADDRESS(131,A121+4)),"N/A")</f>
        <v>0</v>
      </c>
      <c r="L121" s="11">
        <f ca="1">COUNTIF(INDIRECT("'Success Criteria'!" &amp; ADDRESS(80,A121+4)):INDIRECT("'Success Criteria'!" &amp; ADDRESS(131,A121+4)),"not tested")</f>
        <v>0</v>
      </c>
      <c r="M121" s="12">
        <f ca="1">SUM(COUNTIF(INDIRECT("'Success Criteria'!" &amp; ADDRESS(136,A121+4)):INDIRECT("'Success Criteria'!" &amp; ADDRESS(196,A121+4)),"PASS"),COUNTIF(INDIRECT("'Success Criteria'!" &amp; ADDRESS(136,A121+4)):INDIRECT("'Success Criteria'!" &amp; ADDRESS(196,A121+4)),"PASS with comments"))</f>
        <v>0</v>
      </c>
      <c r="N121" s="14">
        <f ca="1">COUNTIF(INDIRECT("'Success Criteria'!" &amp; ADDRESS(136,A121+4)):INDIRECT("'Success Criteria'!" &amp; ADDRESS(196,A121+4)),"NON conformant")</f>
        <v>0</v>
      </c>
      <c r="O121" s="15">
        <f ca="1">COUNTIF(INDIRECT("'Success Criteria'!" &amp; ADDRESS(136,A121+4)):INDIRECT("'Success Criteria'!" &amp; ADDRESS(196,A121+4)),"N/A")</f>
        <v>0</v>
      </c>
      <c r="P121" s="11">
        <f ca="1">COUNTIF(INDIRECT("'Success Criteria'!" &amp; ADDRESS(136,A121+4)):INDIRECT("'Success Criteria'!" &amp; ADDRESS(196,A121+4)),"not tested")</f>
        <v>0</v>
      </c>
      <c r="Q121" s="12">
        <f t="shared" ca="1" si="13"/>
        <v>2</v>
      </c>
      <c r="R121" s="14">
        <f t="shared" ca="1" si="17"/>
        <v>0</v>
      </c>
      <c r="S121" s="15">
        <f t="shared" ca="1" si="17"/>
        <v>1</v>
      </c>
      <c r="T121" s="11">
        <f t="shared" ca="1" si="17"/>
        <v>0</v>
      </c>
      <c r="V121" s="24">
        <f t="shared" ca="1" si="11"/>
        <v>1</v>
      </c>
      <c r="W121" s="2" t="str">
        <f t="shared" ca="1" si="18"/>
        <v/>
      </c>
      <c r="X121" s="2">
        <f t="shared" ca="1" si="14"/>
        <v>2</v>
      </c>
      <c r="Y121" s="2" t="str">
        <f t="shared" ca="1" si="19"/>
        <v/>
      </c>
      <c r="Z121" s="2">
        <f t="shared" ca="1" si="15"/>
        <v>0</v>
      </c>
      <c r="AA121" s="267">
        <f t="shared" ca="1" si="16"/>
        <v>1</v>
      </c>
      <c r="AD121" s="104"/>
      <c r="AH121" s="104"/>
    </row>
    <row r="122" spans="1:34" ht="13.15" hidden="1" x14ac:dyDescent="0.4">
      <c r="A122" s="250">
        <f t="shared" si="12"/>
        <v>108</v>
      </c>
      <c r="B122" s="60" t="s">
        <v>503</v>
      </c>
      <c r="C122" s="60" t="s">
        <v>504</v>
      </c>
      <c r="D122" s="112" t="s">
        <v>385</v>
      </c>
      <c r="E122" s="12">
        <f ca="1">SUM(COUNTIF(INDIRECT("'Success Criteria'!" &amp; ADDRESS(10,A122+4)):INDIRECT("'Success Criteria'!" &amp; ADDRESS(75,A122+4)),"PASS"),COUNTIF(INDIRECT("'Success Criteria'!" &amp; ADDRESS(10,A122+4)):INDIRECT("'Success Criteria'!" &amp; ADDRESS(75,A122+4)),"PASS with comments"))</f>
        <v>0</v>
      </c>
      <c r="F122" s="14">
        <f ca="1">COUNTIF(INDIRECT("'Success Criteria'!" &amp; ADDRESS(10,A122+4)):INDIRECT("'Success Criteria'!" &amp; ADDRESS(75,A122+4)),"NON conformant")</f>
        <v>0</v>
      </c>
      <c r="G122" s="15">
        <f ca="1">COUNTIF(INDIRECT("'Success Criteria'!" &amp; ADDRESS(10,A122+4)):INDIRECT("'Success Criteria'!" &amp; ADDRESS(75,A122+4)),"N/A")</f>
        <v>1</v>
      </c>
      <c r="H122" s="11">
        <f ca="1">COUNTIF(INDIRECT("'Success Criteria'!" &amp; ADDRESS(10,A122+4)):INDIRECT("'Success Criteria'!" &amp; ADDRESS(75,A122+4)),"not tested")</f>
        <v>0</v>
      </c>
      <c r="I122" s="12">
        <f ca="1">SUM(COUNTIF(INDIRECT("'Success Criteria'!" &amp; ADDRESS(80,A122+4)):INDIRECT("'Success Criteria'!" &amp; ADDRESS(131,A122+4)),"PASS"),COUNTIF(INDIRECT("'Success Criteria'!" &amp; ADDRESS(80,A122+4)):INDIRECT("'Success Criteria'!" &amp; ADDRESS(131,A122+4)),"PASS with comments"))</f>
        <v>2</v>
      </c>
      <c r="J122" s="14">
        <f ca="1">COUNTIF(INDIRECT("'Success Criteria'!" &amp; ADDRESS(80,A122+4)):INDIRECT("'Success Criteria'!" &amp; ADDRESS(131,A122+4)),"NON conformant")</f>
        <v>0</v>
      </c>
      <c r="K122" s="15">
        <f ca="1">COUNTIF(INDIRECT("'Success Criteria'!" &amp; ADDRESS(80,A122+4)):INDIRECT("'Success Criteria'!" &amp; ADDRESS(131,A122+4)),"N/A")</f>
        <v>0</v>
      </c>
      <c r="L122" s="11">
        <f ca="1">COUNTIF(INDIRECT("'Success Criteria'!" &amp; ADDRESS(80,A122+4)):INDIRECT("'Success Criteria'!" &amp; ADDRESS(131,A122+4)),"not tested")</f>
        <v>0</v>
      </c>
      <c r="M122" s="12">
        <f ca="1">SUM(COUNTIF(INDIRECT("'Success Criteria'!" &amp; ADDRESS(136,A122+4)):INDIRECT("'Success Criteria'!" &amp; ADDRESS(196,A122+4)),"PASS"),COUNTIF(INDIRECT("'Success Criteria'!" &amp; ADDRESS(136,A122+4)):INDIRECT("'Success Criteria'!" &amp; ADDRESS(196,A122+4)),"PASS with comments"))</f>
        <v>0</v>
      </c>
      <c r="N122" s="14">
        <f ca="1">COUNTIF(INDIRECT("'Success Criteria'!" &amp; ADDRESS(136,A122+4)):INDIRECT("'Success Criteria'!" &amp; ADDRESS(196,A122+4)),"NON conformant")</f>
        <v>0</v>
      </c>
      <c r="O122" s="15">
        <f ca="1">COUNTIF(INDIRECT("'Success Criteria'!" &amp; ADDRESS(136,A122+4)):INDIRECT("'Success Criteria'!" &amp; ADDRESS(196,A122+4)),"N/A")</f>
        <v>0</v>
      </c>
      <c r="P122" s="11">
        <f ca="1">COUNTIF(INDIRECT("'Success Criteria'!" &amp; ADDRESS(136,A122+4)):INDIRECT("'Success Criteria'!" &amp; ADDRESS(196,A122+4)),"not tested")</f>
        <v>0</v>
      </c>
      <c r="Q122" s="12">
        <f t="shared" ca="1" si="13"/>
        <v>2</v>
      </c>
      <c r="R122" s="14">
        <f t="shared" ca="1" si="17"/>
        <v>0</v>
      </c>
      <c r="S122" s="15">
        <f t="shared" ca="1" si="17"/>
        <v>1</v>
      </c>
      <c r="T122" s="11">
        <f t="shared" ca="1" si="17"/>
        <v>0</v>
      </c>
      <c r="V122" s="24">
        <f t="shared" ca="1" si="11"/>
        <v>1</v>
      </c>
      <c r="W122" s="2" t="str">
        <f t="shared" ca="1" si="18"/>
        <v/>
      </c>
      <c r="X122" s="2">
        <f t="shared" ca="1" si="14"/>
        <v>2</v>
      </c>
      <c r="Y122" s="2" t="str">
        <f t="shared" ca="1" si="19"/>
        <v/>
      </c>
      <c r="Z122" s="2">
        <f t="shared" ca="1" si="15"/>
        <v>0</v>
      </c>
      <c r="AA122" s="267">
        <f t="shared" ca="1" si="16"/>
        <v>1</v>
      </c>
      <c r="AD122" s="104"/>
      <c r="AH122" s="104"/>
    </row>
    <row r="123" spans="1:34" ht="13.15" hidden="1" x14ac:dyDescent="0.4">
      <c r="A123" s="250">
        <f t="shared" si="12"/>
        <v>109</v>
      </c>
      <c r="B123" s="60" t="s">
        <v>505</v>
      </c>
      <c r="C123" s="60" t="s">
        <v>506</v>
      </c>
      <c r="D123" s="112" t="s">
        <v>385</v>
      </c>
      <c r="E123" s="12">
        <f ca="1">SUM(COUNTIF(INDIRECT("'Success Criteria'!" &amp; ADDRESS(10,A123+4)):INDIRECT("'Success Criteria'!" &amp; ADDRESS(75,A123+4)),"PASS"),COUNTIF(INDIRECT("'Success Criteria'!" &amp; ADDRESS(10,A123+4)):INDIRECT("'Success Criteria'!" &amp; ADDRESS(75,A123+4)),"PASS with comments"))</f>
        <v>0</v>
      </c>
      <c r="F123" s="14">
        <f ca="1">COUNTIF(INDIRECT("'Success Criteria'!" &amp; ADDRESS(10,A123+4)):INDIRECT("'Success Criteria'!" &amp; ADDRESS(75,A123+4)),"NON conformant")</f>
        <v>0</v>
      </c>
      <c r="G123" s="15">
        <f ca="1">COUNTIF(INDIRECT("'Success Criteria'!" &amp; ADDRESS(10,A123+4)):INDIRECT("'Success Criteria'!" &amp; ADDRESS(75,A123+4)),"N/A")</f>
        <v>1</v>
      </c>
      <c r="H123" s="11">
        <f ca="1">COUNTIF(INDIRECT("'Success Criteria'!" &amp; ADDRESS(10,A123+4)):INDIRECT("'Success Criteria'!" &amp; ADDRESS(75,A123+4)),"not tested")</f>
        <v>0</v>
      </c>
      <c r="I123" s="12">
        <f ca="1">SUM(COUNTIF(INDIRECT("'Success Criteria'!" &amp; ADDRESS(80,A123+4)):INDIRECT("'Success Criteria'!" &amp; ADDRESS(131,A123+4)),"PASS"),COUNTIF(INDIRECT("'Success Criteria'!" &amp; ADDRESS(80,A123+4)):INDIRECT("'Success Criteria'!" &amp; ADDRESS(131,A123+4)),"PASS with comments"))</f>
        <v>2</v>
      </c>
      <c r="J123" s="14">
        <f ca="1">COUNTIF(INDIRECT("'Success Criteria'!" &amp; ADDRESS(80,A123+4)):INDIRECT("'Success Criteria'!" &amp; ADDRESS(131,A123+4)),"NON conformant")</f>
        <v>0</v>
      </c>
      <c r="K123" s="15">
        <f ca="1">COUNTIF(INDIRECT("'Success Criteria'!" &amp; ADDRESS(80,A123+4)):INDIRECT("'Success Criteria'!" &amp; ADDRESS(131,A123+4)),"N/A")</f>
        <v>0</v>
      </c>
      <c r="L123" s="11">
        <f ca="1">COUNTIF(INDIRECT("'Success Criteria'!" &amp; ADDRESS(80,A123+4)):INDIRECT("'Success Criteria'!" &amp; ADDRESS(131,A123+4)),"not tested")</f>
        <v>0</v>
      </c>
      <c r="M123" s="12">
        <f ca="1">SUM(COUNTIF(INDIRECT("'Success Criteria'!" &amp; ADDRESS(136,A123+4)):INDIRECT("'Success Criteria'!" &amp; ADDRESS(196,A123+4)),"PASS"),COUNTIF(INDIRECT("'Success Criteria'!" &amp; ADDRESS(136,A123+4)):INDIRECT("'Success Criteria'!" &amp; ADDRESS(196,A123+4)),"PASS with comments"))</f>
        <v>0</v>
      </c>
      <c r="N123" s="14">
        <f ca="1">COUNTIF(INDIRECT("'Success Criteria'!" &amp; ADDRESS(136,A123+4)):INDIRECT("'Success Criteria'!" &amp; ADDRESS(196,A123+4)),"NON conformant")</f>
        <v>0</v>
      </c>
      <c r="O123" s="15">
        <f ca="1">COUNTIF(INDIRECT("'Success Criteria'!" &amp; ADDRESS(136,A123+4)):INDIRECT("'Success Criteria'!" &amp; ADDRESS(196,A123+4)),"N/A")</f>
        <v>0</v>
      </c>
      <c r="P123" s="11">
        <f ca="1">COUNTIF(INDIRECT("'Success Criteria'!" &amp; ADDRESS(136,A123+4)):INDIRECT("'Success Criteria'!" &amp; ADDRESS(196,A123+4)),"not tested")</f>
        <v>0</v>
      </c>
      <c r="Q123" s="12">
        <f t="shared" ca="1" si="13"/>
        <v>2</v>
      </c>
      <c r="R123" s="14">
        <f t="shared" ca="1" si="17"/>
        <v>0</v>
      </c>
      <c r="S123" s="15">
        <f t="shared" ca="1" si="17"/>
        <v>1</v>
      </c>
      <c r="T123" s="11">
        <f t="shared" ca="1" si="17"/>
        <v>0</v>
      </c>
      <c r="V123" s="24">
        <f t="shared" ca="1" si="11"/>
        <v>1</v>
      </c>
      <c r="W123" s="2" t="str">
        <f t="shared" ca="1" si="18"/>
        <v/>
      </c>
      <c r="X123" s="2">
        <f t="shared" ca="1" si="14"/>
        <v>2</v>
      </c>
      <c r="Y123" s="2" t="str">
        <f t="shared" ca="1" si="19"/>
        <v/>
      </c>
      <c r="Z123" s="2">
        <f t="shared" ca="1" si="15"/>
        <v>0</v>
      </c>
      <c r="AA123" s="267">
        <f t="shared" ca="1" si="16"/>
        <v>1</v>
      </c>
      <c r="AD123" s="104"/>
      <c r="AH123" s="104"/>
    </row>
    <row r="124" spans="1:34" ht="13.15" hidden="1" x14ac:dyDescent="0.4">
      <c r="A124" s="250">
        <f t="shared" si="12"/>
        <v>110</v>
      </c>
      <c r="B124" s="60" t="s">
        <v>507</v>
      </c>
      <c r="C124" s="60" t="s">
        <v>508</v>
      </c>
      <c r="D124" s="112" t="s">
        <v>385</v>
      </c>
      <c r="E124" s="12">
        <f ca="1">SUM(COUNTIF(INDIRECT("'Success Criteria'!" &amp; ADDRESS(10,A124+4)):INDIRECT("'Success Criteria'!" &amp; ADDRESS(75,A124+4)),"PASS"),COUNTIF(INDIRECT("'Success Criteria'!" &amp; ADDRESS(10,A124+4)):INDIRECT("'Success Criteria'!" &amp; ADDRESS(75,A124+4)),"PASS with comments"))</f>
        <v>0</v>
      </c>
      <c r="F124" s="14">
        <f ca="1">COUNTIF(INDIRECT("'Success Criteria'!" &amp; ADDRESS(10,A124+4)):INDIRECT("'Success Criteria'!" &amp; ADDRESS(75,A124+4)),"NON conformant")</f>
        <v>0</v>
      </c>
      <c r="G124" s="15">
        <f ca="1">COUNTIF(INDIRECT("'Success Criteria'!" &amp; ADDRESS(10,A124+4)):INDIRECT("'Success Criteria'!" &amp; ADDRESS(75,A124+4)),"N/A")</f>
        <v>1</v>
      </c>
      <c r="H124" s="11">
        <f ca="1">COUNTIF(INDIRECT("'Success Criteria'!" &amp; ADDRESS(10,A124+4)):INDIRECT("'Success Criteria'!" &amp; ADDRESS(75,A124+4)),"not tested")</f>
        <v>0</v>
      </c>
      <c r="I124" s="12">
        <f ca="1">SUM(COUNTIF(INDIRECT("'Success Criteria'!" &amp; ADDRESS(80,A124+4)):INDIRECT("'Success Criteria'!" &amp; ADDRESS(131,A124+4)),"PASS"),COUNTIF(INDIRECT("'Success Criteria'!" &amp; ADDRESS(80,A124+4)):INDIRECT("'Success Criteria'!" &amp; ADDRESS(131,A124+4)),"PASS with comments"))</f>
        <v>2</v>
      </c>
      <c r="J124" s="14">
        <f ca="1">COUNTIF(INDIRECT("'Success Criteria'!" &amp; ADDRESS(80,A124+4)):INDIRECT("'Success Criteria'!" &amp; ADDRESS(131,A124+4)),"NON conformant")</f>
        <v>0</v>
      </c>
      <c r="K124" s="15">
        <f ca="1">COUNTIF(INDIRECT("'Success Criteria'!" &amp; ADDRESS(80,A124+4)):INDIRECT("'Success Criteria'!" &amp; ADDRESS(131,A124+4)),"N/A")</f>
        <v>0</v>
      </c>
      <c r="L124" s="11">
        <f ca="1">COUNTIF(INDIRECT("'Success Criteria'!" &amp; ADDRESS(80,A124+4)):INDIRECT("'Success Criteria'!" &amp; ADDRESS(131,A124+4)),"not tested")</f>
        <v>0</v>
      </c>
      <c r="M124" s="12">
        <f ca="1">SUM(COUNTIF(INDIRECT("'Success Criteria'!" &amp; ADDRESS(136,A124+4)):INDIRECT("'Success Criteria'!" &amp; ADDRESS(196,A124+4)),"PASS"),COUNTIF(INDIRECT("'Success Criteria'!" &amp; ADDRESS(136,A124+4)):INDIRECT("'Success Criteria'!" &amp; ADDRESS(196,A124+4)),"PASS with comments"))</f>
        <v>0</v>
      </c>
      <c r="N124" s="14">
        <f ca="1">COUNTIF(INDIRECT("'Success Criteria'!" &amp; ADDRESS(136,A124+4)):INDIRECT("'Success Criteria'!" &amp; ADDRESS(196,A124+4)),"NON conformant")</f>
        <v>0</v>
      </c>
      <c r="O124" s="15">
        <f ca="1">COUNTIF(INDIRECT("'Success Criteria'!" &amp; ADDRESS(136,A124+4)):INDIRECT("'Success Criteria'!" &amp; ADDRESS(196,A124+4)),"N/A")</f>
        <v>0</v>
      </c>
      <c r="P124" s="11">
        <f ca="1">COUNTIF(INDIRECT("'Success Criteria'!" &amp; ADDRESS(136,A124+4)):INDIRECT("'Success Criteria'!" &amp; ADDRESS(196,A124+4)),"not tested")</f>
        <v>0</v>
      </c>
      <c r="Q124" s="12">
        <f t="shared" ca="1" si="13"/>
        <v>2</v>
      </c>
      <c r="R124" s="14">
        <f t="shared" ca="1" si="17"/>
        <v>0</v>
      </c>
      <c r="S124" s="15">
        <f t="shared" ca="1" si="17"/>
        <v>1</v>
      </c>
      <c r="T124" s="11">
        <f t="shared" ca="1" si="17"/>
        <v>0</v>
      </c>
      <c r="V124" s="24">
        <f t="shared" ca="1" si="11"/>
        <v>1</v>
      </c>
      <c r="W124" s="2" t="str">
        <f t="shared" ca="1" si="18"/>
        <v/>
      </c>
      <c r="X124" s="2">
        <f t="shared" ca="1" si="14"/>
        <v>2</v>
      </c>
      <c r="Y124" s="2" t="str">
        <f t="shared" ca="1" si="19"/>
        <v/>
      </c>
      <c r="Z124" s="2">
        <f t="shared" ca="1" si="15"/>
        <v>0</v>
      </c>
      <c r="AA124" s="267">
        <f t="shared" ca="1" si="16"/>
        <v>1</v>
      </c>
      <c r="AD124" s="104"/>
      <c r="AH124" s="104"/>
    </row>
    <row r="125" spans="1:34" ht="13.15" hidden="1" x14ac:dyDescent="0.4">
      <c r="A125" s="250">
        <f t="shared" si="12"/>
        <v>111</v>
      </c>
      <c r="B125" s="60" t="s">
        <v>509</v>
      </c>
      <c r="C125" s="60" t="s">
        <v>510</v>
      </c>
      <c r="D125" s="112" t="s">
        <v>385</v>
      </c>
      <c r="E125" s="12">
        <f ca="1">SUM(COUNTIF(INDIRECT("'Success Criteria'!" &amp; ADDRESS(10,A125+4)):INDIRECT("'Success Criteria'!" &amp; ADDRESS(75,A125+4)),"PASS"),COUNTIF(INDIRECT("'Success Criteria'!" &amp; ADDRESS(10,A125+4)):INDIRECT("'Success Criteria'!" &amp; ADDRESS(75,A125+4)),"PASS with comments"))</f>
        <v>0</v>
      </c>
      <c r="F125" s="14">
        <f ca="1">COUNTIF(INDIRECT("'Success Criteria'!" &amp; ADDRESS(10,A125+4)):INDIRECT("'Success Criteria'!" &amp; ADDRESS(75,A125+4)),"NON conformant")</f>
        <v>0</v>
      </c>
      <c r="G125" s="15">
        <f ca="1">COUNTIF(INDIRECT("'Success Criteria'!" &amp; ADDRESS(10,A125+4)):INDIRECT("'Success Criteria'!" &amp; ADDRESS(75,A125+4)),"N/A")</f>
        <v>1</v>
      </c>
      <c r="H125" s="11">
        <f ca="1">COUNTIF(INDIRECT("'Success Criteria'!" &amp; ADDRESS(10,A125+4)):INDIRECT("'Success Criteria'!" &amp; ADDRESS(75,A125+4)),"not tested")</f>
        <v>0</v>
      </c>
      <c r="I125" s="12">
        <f ca="1">SUM(COUNTIF(INDIRECT("'Success Criteria'!" &amp; ADDRESS(80,A125+4)):INDIRECT("'Success Criteria'!" &amp; ADDRESS(131,A125+4)),"PASS"),COUNTIF(INDIRECT("'Success Criteria'!" &amp; ADDRESS(80,A125+4)):INDIRECT("'Success Criteria'!" &amp; ADDRESS(131,A125+4)),"PASS with comments"))</f>
        <v>2</v>
      </c>
      <c r="J125" s="14">
        <f ca="1">COUNTIF(INDIRECT("'Success Criteria'!" &amp; ADDRESS(80,A125+4)):INDIRECT("'Success Criteria'!" &amp; ADDRESS(131,A125+4)),"NON conformant")</f>
        <v>0</v>
      </c>
      <c r="K125" s="15">
        <f ca="1">COUNTIF(INDIRECT("'Success Criteria'!" &amp; ADDRESS(80,A125+4)):INDIRECT("'Success Criteria'!" &amp; ADDRESS(131,A125+4)),"N/A")</f>
        <v>0</v>
      </c>
      <c r="L125" s="11">
        <f ca="1">COUNTIF(INDIRECT("'Success Criteria'!" &amp; ADDRESS(80,A125+4)):INDIRECT("'Success Criteria'!" &amp; ADDRESS(131,A125+4)),"not tested")</f>
        <v>0</v>
      </c>
      <c r="M125" s="12">
        <f ca="1">SUM(COUNTIF(INDIRECT("'Success Criteria'!" &amp; ADDRESS(136,A125+4)):INDIRECT("'Success Criteria'!" &amp; ADDRESS(196,A125+4)),"PASS"),COUNTIF(INDIRECT("'Success Criteria'!" &amp; ADDRESS(136,A125+4)):INDIRECT("'Success Criteria'!" &amp; ADDRESS(196,A125+4)),"PASS with comments"))</f>
        <v>0</v>
      </c>
      <c r="N125" s="14">
        <f ca="1">COUNTIF(INDIRECT("'Success Criteria'!" &amp; ADDRESS(136,A125+4)):INDIRECT("'Success Criteria'!" &amp; ADDRESS(196,A125+4)),"NON conformant")</f>
        <v>0</v>
      </c>
      <c r="O125" s="15">
        <f ca="1">COUNTIF(INDIRECT("'Success Criteria'!" &amp; ADDRESS(136,A125+4)):INDIRECT("'Success Criteria'!" &amp; ADDRESS(196,A125+4)),"N/A")</f>
        <v>0</v>
      </c>
      <c r="P125" s="11">
        <f ca="1">COUNTIF(INDIRECT("'Success Criteria'!" &amp; ADDRESS(136,A125+4)):INDIRECT("'Success Criteria'!" &amp; ADDRESS(196,A125+4)),"not tested")</f>
        <v>0</v>
      </c>
      <c r="Q125" s="12">
        <f t="shared" ca="1" si="13"/>
        <v>2</v>
      </c>
      <c r="R125" s="14">
        <f t="shared" ca="1" si="17"/>
        <v>0</v>
      </c>
      <c r="S125" s="15">
        <f t="shared" ca="1" si="17"/>
        <v>1</v>
      </c>
      <c r="T125" s="11">
        <f t="shared" ca="1" si="17"/>
        <v>0</v>
      </c>
      <c r="V125" s="24">
        <f t="shared" ca="1" si="11"/>
        <v>1</v>
      </c>
      <c r="W125" s="2" t="str">
        <f t="shared" ca="1" si="18"/>
        <v/>
      </c>
      <c r="X125" s="2">
        <f t="shared" ca="1" si="14"/>
        <v>2</v>
      </c>
      <c r="Y125" s="2" t="str">
        <f t="shared" ca="1" si="19"/>
        <v/>
      </c>
      <c r="Z125" s="2">
        <f t="shared" ca="1" si="15"/>
        <v>0</v>
      </c>
      <c r="AA125" s="267">
        <f t="shared" ca="1" si="16"/>
        <v>1</v>
      </c>
      <c r="AD125" s="104"/>
      <c r="AH125" s="104"/>
    </row>
    <row r="126" spans="1:34" ht="13.15" hidden="1" x14ac:dyDescent="0.4">
      <c r="A126" s="250">
        <f t="shared" si="12"/>
        <v>112</v>
      </c>
      <c r="B126" s="60" t="s">
        <v>511</v>
      </c>
      <c r="C126" s="60" t="s">
        <v>512</v>
      </c>
      <c r="D126" s="112" t="s">
        <v>385</v>
      </c>
      <c r="E126" s="12">
        <f ca="1">SUM(COUNTIF(INDIRECT("'Success Criteria'!" &amp; ADDRESS(10,A126+4)):INDIRECT("'Success Criteria'!" &amp; ADDRESS(75,A126+4)),"PASS"),COUNTIF(INDIRECT("'Success Criteria'!" &amp; ADDRESS(10,A126+4)):INDIRECT("'Success Criteria'!" &amp; ADDRESS(75,A126+4)),"PASS with comments"))</f>
        <v>0</v>
      </c>
      <c r="F126" s="14">
        <f ca="1">COUNTIF(INDIRECT("'Success Criteria'!" &amp; ADDRESS(10,A126+4)):INDIRECT("'Success Criteria'!" &amp; ADDRESS(75,A126+4)),"NON conformant")</f>
        <v>0</v>
      </c>
      <c r="G126" s="15">
        <f ca="1">COUNTIF(INDIRECT("'Success Criteria'!" &amp; ADDRESS(10,A126+4)):INDIRECT("'Success Criteria'!" &amp; ADDRESS(75,A126+4)),"N/A")</f>
        <v>1</v>
      </c>
      <c r="H126" s="11">
        <f ca="1">COUNTIF(INDIRECT("'Success Criteria'!" &amp; ADDRESS(10,A126+4)):INDIRECT("'Success Criteria'!" &amp; ADDRESS(75,A126+4)),"not tested")</f>
        <v>0</v>
      </c>
      <c r="I126" s="12">
        <f ca="1">SUM(COUNTIF(INDIRECT("'Success Criteria'!" &amp; ADDRESS(80,A126+4)):INDIRECT("'Success Criteria'!" &amp; ADDRESS(131,A126+4)),"PASS"),COUNTIF(INDIRECT("'Success Criteria'!" &amp; ADDRESS(80,A126+4)):INDIRECT("'Success Criteria'!" &amp; ADDRESS(131,A126+4)),"PASS with comments"))</f>
        <v>2</v>
      </c>
      <c r="J126" s="14">
        <f ca="1">COUNTIF(INDIRECT("'Success Criteria'!" &amp; ADDRESS(80,A126+4)):INDIRECT("'Success Criteria'!" &amp; ADDRESS(131,A126+4)),"NON conformant")</f>
        <v>0</v>
      </c>
      <c r="K126" s="15">
        <f ca="1">COUNTIF(INDIRECT("'Success Criteria'!" &amp; ADDRESS(80,A126+4)):INDIRECT("'Success Criteria'!" &amp; ADDRESS(131,A126+4)),"N/A")</f>
        <v>0</v>
      </c>
      <c r="L126" s="11">
        <f ca="1">COUNTIF(INDIRECT("'Success Criteria'!" &amp; ADDRESS(80,A126+4)):INDIRECT("'Success Criteria'!" &amp; ADDRESS(131,A126+4)),"not tested")</f>
        <v>0</v>
      </c>
      <c r="M126" s="12">
        <f ca="1">SUM(COUNTIF(INDIRECT("'Success Criteria'!" &amp; ADDRESS(136,A126+4)):INDIRECT("'Success Criteria'!" &amp; ADDRESS(196,A126+4)),"PASS"),COUNTIF(INDIRECT("'Success Criteria'!" &amp; ADDRESS(136,A126+4)):INDIRECT("'Success Criteria'!" &amp; ADDRESS(196,A126+4)),"PASS with comments"))</f>
        <v>0</v>
      </c>
      <c r="N126" s="14">
        <f ca="1">COUNTIF(INDIRECT("'Success Criteria'!" &amp; ADDRESS(136,A126+4)):INDIRECT("'Success Criteria'!" &amp; ADDRESS(196,A126+4)),"NON conformant")</f>
        <v>0</v>
      </c>
      <c r="O126" s="15">
        <f ca="1">COUNTIF(INDIRECT("'Success Criteria'!" &amp; ADDRESS(136,A126+4)):INDIRECT("'Success Criteria'!" &amp; ADDRESS(196,A126+4)),"N/A")</f>
        <v>0</v>
      </c>
      <c r="P126" s="11">
        <f ca="1">COUNTIF(INDIRECT("'Success Criteria'!" &amp; ADDRESS(136,A126+4)):INDIRECT("'Success Criteria'!" &amp; ADDRESS(196,A126+4)),"not tested")</f>
        <v>0</v>
      </c>
      <c r="Q126" s="12">
        <f t="shared" ca="1" si="13"/>
        <v>2</v>
      </c>
      <c r="R126" s="14">
        <f t="shared" ca="1" si="17"/>
        <v>0</v>
      </c>
      <c r="S126" s="15">
        <f t="shared" ca="1" si="17"/>
        <v>1</v>
      </c>
      <c r="T126" s="11">
        <f t="shared" ca="1" si="17"/>
        <v>0</v>
      </c>
      <c r="V126" s="24">
        <f t="shared" ca="1" si="11"/>
        <v>1</v>
      </c>
      <c r="W126" s="2" t="str">
        <f t="shared" ca="1" si="18"/>
        <v/>
      </c>
      <c r="X126" s="2">
        <f t="shared" ca="1" si="14"/>
        <v>2</v>
      </c>
      <c r="Y126" s="2" t="str">
        <f t="shared" ca="1" si="19"/>
        <v/>
      </c>
      <c r="Z126" s="2">
        <f t="shared" ca="1" si="15"/>
        <v>0</v>
      </c>
      <c r="AA126" s="267">
        <f t="shared" ca="1" si="16"/>
        <v>1</v>
      </c>
      <c r="AD126" s="104"/>
      <c r="AH126" s="104"/>
    </row>
    <row r="127" spans="1:34" ht="13.15" hidden="1" x14ac:dyDescent="0.4">
      <c r="A127" s="250">
        <f t="shared" si="12"/>
        <v>113</v>
      </c>
      <c r="B127" s="60" t="s">
        <v>513</v>
      </c>
      <c r="C127" s="60" t="s">
        <v>514</v>
      </c>
      <c r="D127" s="112" t="s">
        <v>385</v>
      </c>
      <c r="E127" s="12">
        <f ca="1">SUM(COUNTIF(INDIRECT("'Success Criteria'!" &amp; ADDRESS(10,A127+4)):INDIRECT("'Success Criteria'!" &amp; ADDRESS(75,A127+4)),"PASS"),COUNTIF(INDIRECT("'Success Criteria'!" &amp; ADDRESS(10,A127+4)):INDIRECT("'Success Criteria'!" &amp; ADDRESS(75,A127+4)),"PASS with comments"))</f>
        <v>0</v>
      </c>
      <c r="F127" s="14">
        <f ca="1">COUNTIF(INDIRECT("'Success Criteria'!" &amp; ADDRESS(10,A127+4)):INDIRECT("'Success Criteria'!" &amp; ADDRESS(75,A127+4)),"NON conformant")</f>
        <v>0</v>
      </c>
      <c r="G127" s="15">
        <f ca="1">COUNTIF(INDIRECT("'Success Criteria'!" &amp; ADDRESS(10,A127+4)):INDIRECT("'Success Criteria'!" &amp; ADDRESS(75,A127+4)),"N/A")</f>
        <v>1</v>
      </c>
      <c r="H127" s="11">
        <f ca="1">COUNTIF(INDIRECT("'Success Criteria'!" &amp; ADDRESS(10,A127+4)):INDIRECT("'Success Criteria'!" &amp; ADDRESS(75,A127+4)),"not tested")</f>
        <v>0</v>
      </c>
      <c r="I127" s="12">
        <f ca="1">SUM(COUNTIF(INDIRECT("'Success Criteria'!" &amp; ADDRESS(80,A127+4)):INDIRECT("'Success Criteria'!" &amp; ADDRESS(131,A127+4)),"PASS"),COUNTIF(INDIRECT("'Success Criteria'!" &amp; ADDRESS(80,A127+4)):INDIRECT("'Success Criteria'!" &amp; ADDRESS(131,A127+4)),"PASS with comments"))</f>
        <v>2</v>
      </c>
      <c r="J127" s="14">
        <f ca="1">COUNTIF(INDIRECT("'Success Criteria'!" &amp; ADDRESS(80,A127+4)):INDIRECT("'Success Criteria'!" &amp; ADDRESS(131,A127+4)),"NON conformant")</f>
        <v>0</v>
      </c>
      <c r="K127" s="15">
        <f ca="1">COUNTIF(INDIRECT("'Success Criteria'!" &amp; ADDRESS(80,A127+4)):INDIRECT("'Success Criteria'!" &amp; ADDRESS(131,A127+4)),"N/A")</f>
        <v>0</v>
      </c>
      <c r="L127" s="11">
        <f ca="1">COUNTIF(INDIRECT("'Success Criteria'!" &amp; ADDRESS(80,A127+4)):INDIRECT("'Success Criteria'!" &amp; ADDRESS(131,A127+4)),"not tested")</f>
        <v>0</v>
      </c>
      <c r="M127" s="12">
        <f ca="1">SUM(COUNTIF(INDIRECT("'Success Criteria'!" &amp; ADDRESS(136,A127+4)):INDIRECT("'Success Criteria'!" &amp; ADDRESS(196,A127+4)),"PASS"),COUNTIF(INDIRECT("'Success Criteria'!" &amp; ADDRESS(136,A127+4)):INDIRECT("'Success Criteria'!" &amp; ADDRESS(196,A127+4)),"PASS with comments"))</f>
        <v>0</v>
      </c>
      <c r="N127" s="14">
        <f ca="1">COUNTIF(INDIRECT("'Success Criteria'!" &amp; ADDRESS(136,A127+4)):INDIRECT("'Success Criteria'!" &amp; ADDRESS(196,A127+4)),"NON conformant")</f>
        <v>0</v>
      </c>
      <c r="O127" s="15">
        <f ca="1">COUNTIF(INDIRECT("'Success Criteria'!" &amp; ADDRESS(136,A127+4)):INDIRECT("'Success Criteria'!" &amp; ADDRESS(196,A127+4)),"N/A")</f>
        <v>0</v>
      </c>
      <c r="P127" s="11">
        <f ca="1">COUNTIF(INDIRECT("'Success Criteria'!" &amp; ADDRESS(136,A127+4)):INDIRECT("'Success Criteria'!" &amp; ADDRESS(196,A127+4)),"not tested")</f>
        <v>0</v>
      </c>
      <c r="Q127" s="12">
        <f t="shared" ca="1" si="13"/>
        <v>2</v>
      </c>
      <c r="R127" s="14">
        <f t="shared" ca="1" si="17"/>
        <v>0</v>
      </c>
      <c r="S127" s="15">
        <f t="shared" ca="1" si="17"/>
        <v>1</v>
      </c>
      <c r="T127" s="11">
        <f t="shared" ca="1" si="17"/>
        <v>0</v>
      </c>
      <c r="V127" s="24">
        <f t="shared" ca="1" si="11"/>
        <v>1</v>
      </c>
      <c r="W127" s="2" t="str">
        <f t="shared" ca="1" si="18"/>
        <v/>
      </c>
      <c r="X127" s="2">
        <f t="shared" ca="1" si="14"/>
        <v>2</v>
      </c>
      <c r="Y127" s="2" t="str">
        <f t="shared" ca="1" si="19"/>
        <v/>
      </c>
      <c r="Z127" s="2">
        <f t="shared" ca="1" si="15"/>
        <v>0</v>
      </c>
      <c r="AA127" s="267">
        <f t="shared" ca="1" si="16"/>
        <v>1</v>
      </c>
      <c r="AD127" s="104"/>
      <c r="AH127" s="104"/>
    </row>
    <row r="128" spans="1:34" ht="13.15" hidden="1" x14ac:dyDescent="0.4">
      <c r="A128" s="250">
        <f t="shared" si="12"/>
        <v>114</v>
      </c>
      <c r="B128" s="60" t="s">
        <v>515</v>
      </c>
      <c r="C128" s="60" t="s">
        <v>516</v>
      </c>
      <c r="D128" s="112" t="s">
        <v>385</v>
      </c>
      <c r="E128" s="12">
        <f ca="1">SUM(COUNTIF(INDIRECT("'Success Criteria'!" &amp; ADDRESS(10,A128+4)):INDIRECT("'Success Criteria'!" &amp; ADDRESS(75,A128+4)),"PASS"),COUNTIF(INDIRECT("'Success Criteria'!" &amp; ADDRESS(10,A128+4)):INDIRECT("'Success Criteria'!" &amp; ADDRESS(75,A128+4)),"PASS with comments"))</f>
        <v>0</v>
      </c>
      <c r="F128" s="14">
        <f ca="1">COUNTIF(INDIRECT("'Success Criteria'!" &amp; ADDRESS(10,A128+4)):INDIRECT("'Success Criteria'!" &amp; ADDRESS(75,A128+4)),"NON conformant")</f>
        <v>0</v>
      </c>
      <c r="G128" s="15">
        <f ca="1">COUNTIF(INDIRECT("'Success Criteria'!" &amp; ADDRESS(10,A128+4)):INDIRECT("'Success Criteria'!" &amp; ADDRESS(75,A128+4)),"N/A")</f>
        <v>1</v>
      </c>
      <c r="H128" s="11">
        <f ca="1">COUNTIF(INDIRECT("'Success Criteria'!" &amp; ADDRESS(10,A128+4)):INDIRECT("'Success Criteria'!" &amp; ADDRESS(75,A128+4)),"not tested")</f>
        <v>0</v>
      </c>
      <c r="I128" s="12">
        <f ca="1">SUM(COUNTIF(INDIRECT("'Success Criteria'!" &amp; ADDRESS(80,A128+4)):INDIRECT("'Success Criteria'!" &amp; ADDRESS(131,A128+4)),"PASS"),COUNTIF(INDIRECT("'Success Criteria'!" &amp; ADDRESS(80,A128+4)):INDIRECT("'Success Criteria'!" &amp; ADDRESS(131,A128+4)),"PASS with comments"))</f>
        <v>2</v>
      </c>
      <c r="J128" s="14">
        <f ca="1">COUNTIF(INDIRECT("'Success Criteria'!" &amp; ADDRESS(80,A128+4)):INDIRECT("'Success Criteria'!" &amp; ADDRESS(131,A128+4)),"NON conformant")</f>
        <v>0</v>
      </c>
      <c r="K128" s="15">
        <f ca="1">COUNTIF(INDIRECT("'Success Criteria'!" &amp; ADDRESS(80,A128+4)):INDIRECT("'Success Criteria'!" &amp; ADDRESS(131,A128+4)),"N/A")</f>
        <v>0</v>
      </c>
      <c r="L128" s="11">
        <f ca="1">COUNTIF(INDIRECT("'Success Criteria'!" &amp; ADDRESS(80,A128+4)):INDIRECT("'Success Criteria'!" &amp; ADDRESS(131,A128+4)),"not tested")</f>
        <v>0</v>
      </c>
      <c r="M128" s="12">
        <f ca="1">SUM(COUNTIF(INDIRECT("'Success Criteria'!" &amp; ADDRESS(136,A128+4)):INDIRECT("'Success Criteria'!" &amp; ADDRESS(196,A128+4)),"PASS"),COUNTIF(INDIRECT("'Success Criteria'!" &amp; ADDRESS(136,A128+4)):INDIRECT("'Success Criteria'!" &amp; ADDRESS(196,A128+4)),"PASS with comments"))</f>
        <v>0</v>
      </c>
      <c r="N128" s="14">
        <f ca="1">COUNTIF(INDIRECT("'Success Criteria'!" &amp; ADDRESS(136,A128+4)):INDIRECT("'Success Criteria'!" &amp; ADDRESS(196,A128+4)),"NON conformant")</f>
        <v>0</v>
      </c>
      <c r="O128" s="15">
        <f ca="1">COUNTIF(INDIRECT("'Success Criteria'!" &amp; ADDRESS(136,A128+4)):INDIRECT("'Success Criteria'!" &amp; ADDRESS(196,A128+4)),"N/A")</f>
        <v>0</v>
      </c>
      <c r="P128" s="11">
        <f ca="1">COUNTIF(INDIRECT("'Success Criteria'!" &amp; ADDRESS(136,A128+4)):INDIRECT("'Success Criteria'!" &amp; ADDRESS(196,A128+4)),"not tested")</f>
        <v>0</v>
      </c>
      <c r="Q128" s="12">
        <f t="shared" ca="1" si="13"/>
        <v>2</v>
      </c>
      <c r="R128" s="14">
        <f t="shared" ca="1" si="17"/>
        <v>0</v>
      </c>
      <c r="S128" s="15">
        <f t="shared" ca="1" si="17"/>
        <v>1</v>
      </c>
      <c r="T128" s="11">
        <f t="shared" ca="1" si="17"/>
        <v>0</v>
      </c>
      <c r="V128" s="24">
        <f t="shared" ca="1" si="11"/>
        <v>1</v>
      </c>
      <c r="W128" s="2" t="str">
        <f t="shared" ca="1" si="18"/>
        <v/>
      </c>
      <c r="X128" s="2">
        <f t="shared" ca="1" si="14"/>
        <v>2</v>
      </c>
      <c r="Y128" s="2" t="str">
        <f t="shared" ca="1" si="19"/>
        <v/>
      </c>
      <c r="Z128" s="2">
        <f t="shared" ca="1" si="15"/>
        <v>0</v>
      </c>
      <c r="AA128" s="267">
        <f t="shared" ca="1" si="16"/>
        <v>1</v>
      </c>
      <c r="AD128" s="104"/>
      <c r="AH128" s="104"/>
    </row>
    <row r="129" spans="1:34" ht="13.15" hidden="1" x14ac:dyDescent="0.4">
      <c r="A129" s="250">
        <f t="shared" si="12"/>
        <v>115</v>
      </c>
      <c r="B129" s="60" t="s">
        <v>517</v>
      </c>
      <c r="C129" s="60" t="s">
        <v>518</v>
      </c>
      <c r="D129" s="112" t="s">
        <v>385</v>
      </c>
      <c r="E129" s="12">
        <f ca="1">SUM(COUNTIF(INDIRECT("'Success Criteria'!" &amp; ADDRESS(10,A129+4)):INDIRECT("'Success Criteria'!" &amp; ADDRESS(75,A129+4)),"PASS"),COUNTIF(INDIRECT("'Success Criteria'!" &amp; ADDRESS(10,A129+4)):INDIRECT("'Success Criteria'!" &amp; ADDRESS(75,A129+4)),"PASS with comments"))</f>
        <v>0</v>
      </c>
      <c r="F129" s="14">
        <f ca="1">COUNTIF(INDIRECT("'Success Criteria'!" &amp; ADDRESS(10,A129+4)):INDIRECT("'Success Criteria'!" &amp; ADDRESS(75,A129+4)),"NON conformant")</f>
        <v>0</v>
      </c>
      <c r="G129" s="15">
        <f ca="1">COUNTIF(INDIRECT("'Success Criteria'!" &amp; ADDRESS(10,A129+4)):INDIRECT("'Success Criteria'!" &amp; ADDRESS(75,A129+4)),"N/A")</f>
        <v>1</v>
      </c>
      <c r="H129" s="11">
        <f ca="1">COUNTIF(INDIRECT("'Success Criteria'!" &amp; ADDRESS(10,A129+4)):INDIRECT("'Success Criteria'!" &amp; ADDRESS(75,A129+4)),"not tested")</f>
        <v>0</v>
      </c>
      <c r="I129" s="12">
        <f ca="1">SUM(COUNTIF(INDIRECT("'Success Criteria'!" &amp; ADDRESS(80,A129+4)):INDIRECT("'Success Criteria'!" &amp; ADDRESS(131,A129+4)),"PASS"),COUNTIF(INDIRECT("'Success Criteria'!" &amp; ADDRESS(80,A129+4)):INDIRECT("'Success Criteria'!" &amp; ADDRESS(131,A129+4)),"PASS with comments"))</f>
        <v>2</v>
      </c>
      <c r="J129" s="14">
        <f ca="1">COUNTIF(INDIRECT("'Success Criteria'!" &amp; ADDRESS(80,A129+4)):INDIRECT("'Success Criteria'!" &amp; ADDRESS(131,A129+4)),"NON conformant")</f>
        <v>0</v>
      </c>
      <c r="K129" s="15">
        <f ca="1">COUNTIF(INDIRECT("'Success Criteria'!" &amp; ADDRESS(80,A129+4)):INDIRECT("'Success Criteria'!" &amp; ADDRESS(131,A129+4)),"N/A")</f>
        <v>0</v>
      </c>
      <c r="L129" s="11">
        <f ca="1">COUNTIF(INDIRECT("'Success Criteria'!" &amp; ADDRESS(80,A129+4)):INDIRECT("'Success Criteria'!" &amp; ADDRESS(131,A129+4)),"not tested")</f>
        <v>0</v>
      </c>
      <c r="M129" s="12">
        <f ca="1">SUM(COUNTIF(INDIRECT("'Success Criteria'!" &amp; ADDRESS(136,A129+4)):INDIRECT("'Success Criteria'!" &amp; ADDRESS(196,A129+4)),"PASS"),COUNTIF(INDIRECT("'Success Criteria'!" &amp; ADDRESS(136,A129+4)):INDIRECT("'Success Criteria'!" &amp; ADDRESS(196,A129+4)),"PASS with comments"))</f>
        <v>0</v>
      </c>
      <c r="N129" s="14">
        <f ca="1">COUNTIF(INDIRECT("'Success Criteria'!" &amp; ADDRESS(136,A129+4)):INDIRECT("'Success Criteria'!" &amp; ADDRESS(196,A129+4)),"NON conformant")</f>
        <v>0</v>
      </c>
      <c r="O129" s="15">
        <f ca="1">COUNTIF(INDIRECT("'Success Criteria'!" &amp; ADDRESS(136,A129+4)):INDIRECT("'Success Criteria'!" &amp; ADDRESS(196,A129+4)),"N/A")</f>
        <v>0</v>
      </c>
      <c r="P129" s="11">
        <f ca="1">COUNTIF(INDIRECT("'Success Criteria'!" &amp; ADDRESS(136,A129+4)):INDIRECT("'Success Criteria'!" &amp; ADDRESS(196,A129+4)),"not tested")</f>
        <v>0</v>
      </c>
      <c r="Q129" s="12">
        <f t="shared" ca="1" si="13"/>
        <v>2</v>
      </c>
      <c r="R129" s="14">
        <f t="shared" ca="1" si="17"/>
        <v>0</v>
      </c>
      <c r="S129" s="15">
        <f t="shared" ca="1" si="17"/>
        <v>1</v>
      </c>
      <c r="T129" s="11">
        <f t="shared" ca="1" si="17"/>
        <v>0</v>
      </c>
      <c r="V129" s="24">
        <f t="shared" ref="V129:V164" ca="1" si="20">SUM(E129:H129)</f>
        <v>1</v>
      </c>
      <c r="W129" s="2" t="str">
        <f t="shared" ca="1" si="18"/>
        <v/>
      </c>
      <c r="X129" s="2">
        <f t="shared" ca="1" si="14"/>
        <v>2</v>
      </c>
      <c r="Y129" s="2" t="str">
        <f t="shared" ca="1" si="19"/>
        <v/>
      </c>
      <c r="Z129" s="2">
        <f t="shared" ca="1" si="15"/>
        <v>0</v>
      </c>
      <c r="AA129" s="267">
        <f t="shared" ca="1" si="16"/>
        <v>1</v>
      </c>
      <c r="AD129" s="104"/>
      <c r="AH129" s="104"/>
    </row>
    <row r="130" spans="1:34" ht="13.15" hidden="1" x14ac:dyDescent="0.4">
      <c r="A130" s="250">
        <f t="shared" si="12"/>
        <v>116</v>
      </c>
      <c r="B130" s="60" t="s">
        <v>519</v>
      </c>
      <c r="C130" s="60" t="s">
        <v>520</v>
      </c>
      <c r="D130" s="112" t="s">
        <v>385</v>
      </c>
      <c r="E130" s="12">
        <f ca="1">SUM(COUNTIF(INDIRECT("'Success Criteria'!" &amp; ADDRESS(10,A130+4)):INDIRECT("'Success Criteria'!" &amp; ADDRESS(75,A130+4)),"PASS"),COUNTIF(INDIRECT("'Success Criteria'!" &amp; ADDRESS(10,A130+4)):INDIRECT("'Success Criteria'!" &amp; ADDRESS(75,A130+4)),"PASS with comments"))</f>
        <v>0</v>
      </c>
      <c r="F130" s="14">
        <f ca="1">COUNTIF(INDIRECT("'Success Criteria'!" &amp; ADDRESS(10,A130+4)):INDIRECT("'Success Criteria'!" &amp; ADDRESS(75,A130+4)),"NON conformant")</f>
        <v>0</v>
      </c>
      <c r="G130" s="15">
        <f ca="1">COUNTIF(INDIRECT("'Success Criteria'!" &amp; ADDRESS(10,A130+4)):INDIRECT("'Success Criteria'!" &amp; ADDRESS(75,A130+4)),"N/A")</f>
        <v>1</v>
      </c>
      <c r="H130" s="11">
        <f ca="1">COUNTIF(INDIRECT("'Success Criteria'!" &amp; ADDRESS(10,A130+4)):INDIRECT("'Success Criteria'!" &amp; ADDRESS(75,A130+4)),"not tested")</f>
        <v>0</v>
      </c>
      <c r="I130" s="12">
        <f ca="1">SUM(COUNTIF(INDIRECT("'Success Criteria'!" &amp; ADDRESS(80,A130+4)):INDIRECT("'Success Criteria'!" &amp; ADDRESS(131,A130+4)),"PASS"),COUNTIF(INDIRECT("'Success Criteria'!" &amp; ADDRESS(80,A130+4)):INDIRECT("'Success Criteria'!" &amp; ADDRESS(131,A130+4)),"PASS with comments"))</f>
        <v>2</v>
      </c>
      <c r="J130" s="14">
        <f ca="1">COUNTIF(INDIRECT("'Success Criteria'!" &amp; ADDRESS(80,A130+4)):INDIRECT("'Success Criteria'!" &amp; ADDRESS(131,A130+4)),"NON conformant")</f>
        <v>0</v>
      </c>
      <c r="K130" s="15">
        <f ca="1">COUNTIF(INDIRECT("'Success Criteria'!" &amp; ADDRESS(80,A130+4)):INDIRECT("'Success Criteria'!" &amp; ADDRESS(131,A130+4)),"N/A")</f>
        <v>0</v>
      </c>
      <c r="L130" s="11">
        <f ca="1">COUNTIF(INDIRECT("'Success Criteria'!" &amp; ADDRESS(80,A130+4)):INDIRECT("'Success Criteria'!" &amp; ADDRESS(131,A130+4)),"not tested")</f>
        <v>0</v>
      </c>
      <c r="M130" s="12">
        <f ca="1">SUM(COUNTIF(INDIRECT("'Success Criteria'!" &amp; ADDRESS(136,A130+4)):INDIRECT("'Success Criteria'!" &amp; ADDRESS(196,A130+4)),"PASS"),COUNTIF(INDIRECT("'Success Criteria'!" &amp; ADDRESS(136,A130+4)):INDIRECT("'Success Criteria'!" &amp; ADDRESS(196,A130+4)),"PASS with comments"))</f>
        <v>0</v>
      </c>
      <c r="N130" s="14">
        <f ca="1">COUNTIF(INDIRECT("'Success Criteria'!" &amp; ADDRESS(136,A130+4)):INDIRECT("'Success Criteria'!" &amp; ADDRESS(196,A130+4)),"NON conformant")</f>
        <v>0</v>
      </c>
      <c r="O130" s="15">
        <f ca="1">COUNTIF(INDIRECT("'Success Criteria'!" &amp; ADDRESS(136,A130+4)):INDIRECT("'Success Criteria'!" &amp; ADDRESS(196,A130+4)),"N/A")</f>
        <v>0</v>
      </c>
      <c r="P130" s="11">
        <f ca="1">COUNTIF(INDIRECT("'Success Criteria'!" &amp; ADDRESS(136,A130+4)):INDIRECT("'Success Criteria'!" &amp; ADDRESS(196,A130+4)),"not tested")</f>
        <v>0</v>
      </c>
      <c r="Q130" s="12">
        <f t="shared" ca="1" si="13"/>
        <v>2</v>
      </c>
      <c r="R130" s="14">
        <f t="shared" ref="R130:T164" ca="1" si="21">SUM(F130+J130+N130)</f>
        <v>0</v>
      </c>
      <c r="S130" s="15">
        <f t="shared" ca="1" si="21"/>
        <v>1</v>
      </c>
      <c r="T130" s="11">
        <f t="shared" ca="1" si="21"/>
        <v>0</v>
      </c>
      <c r="V130" s="24">
        <f t="shared" ca="1" si="20"/>
        <v>1</v>
      </c>
      <c r="W130" s="2" t="str">
        <f t="shared" ca="1" si="18"/>
        <v/>
      </c>
      <c r="X130" s="2">
        <f t="shared" ca="1" si="14"/>
        <v>2</v>
      </c>
      <c r="Y130" s="2" t="str">
        <f t="shared" ca="1" si="19"/>
        <v/>
      </c>
      <c r="Z130" s="2">
        <f t="shared" ca="1" si="15"/>
        <v>0</v>
      </c>
      <c r="AA130" s="267">
        <f t="shared" ca="1" si="16"/>
        <v>1</v>
      </c>
      <c r="AD130" s="104"/>
      <c r="AH130" s="104"/>
    </row>
    <row r="131" spans="1:34" ht="13.15" hidden="1" x14ac:dyDescent="0.4">
      <c r="A131" s="250">
        <f t="shared" si="12"/>
        <v>117</v>
      </c>
      <c r="B131" s="60" t="s">
        <v>521</v>
      </c>
      <c r="C131" s="60" t="s">
        <v>522</v>
      </c>
      <c r="D131" s="112" t="s">
        <v>385</v>
      </c>
      <c r="E131" s="12">
        <f ca="1">SUM(COUNTIF(INDIRECT("'Success Criteria'!" &amp; ADDRESS(10,A131+4)):INDIRECT("'Success Criteria'!" &amp; ADDRESS(75,A131+4)),"PASS"),COUNTIF(INDIRECT("'Success Criteria'!" &amp; ADDRESS(10,A131+4)):INDIRECT("'Success Criteria'!" &amp; ADDRESS(75,A131+4)),"PASS with comments"))</f>
        <v>0</v>
      </c>
      <c r="F131" s="14">
        <f ca="1">COUNTIF(INDIRECT("'Success Criteria'!" &amp; ADDRESS(10,A131+4)):INDIRECT("'Success Criteria'!" &amp; ADDRESS(75,A131+4)),"NON conformant")</f>
        <v>0</v>
      </c>
      <c r="G131" s="15">
        <f ca="1">COUNTIF(INDIRECT("'Success Criteria'!" &amp; ADDRESS(10,A131+4)):INDIRECT("'Success Criteria'!" &amp; ADDRESS(75,A131+4)),"N/A")</f>
        <v>1</v>
      </c>
      <c r="H131" s="11">
        <f ca="1">COUNTIF(INDIRECT("'Success Criteria'!" &amp; ADDRESS(10,A131+4)):INDIRECT("'Success Criteria'!" &amp; ADDRESS(75,A131+4)),"not tested")</f>
        <v>0</v>
      </c>
      <c r="I131" s="12">
        <f ca="1">SUM(COUNTIF(INDIRECT("'Success Criteria'!" &amp; ADDRESS(80,A131+4)):INDIRECT("'Success Criteria'!" &amp; ADDRESS(131,A131+4)),"PASS"),COUNTIF(INDIRECT("'Success Criteria'!" &amp; ADDRESS(80,A131+4)):INDIRECT("'Success Criteria'!" &amp; ADDRESS(131,A131+4)),"PASS with comments"))</f>
        <v>2</v>
      </c>
      <c r="J131" s="14">
        <f ca="1">COUNTIF(INDIRECT("'Success Criteria'!" &amp; ADDRESS(80,A131+4)):INDIRECT("'Success Criteria'!" &amp; ADDRESS(131,A131+4)),"NON conformant")</f>
        <v>0</v>
      </c>
      <c r="K131" s="15">
        <f ca="1">COUNTIF(INDIRECT("'Success Criteria'!" &amp; ADDRESS(80,A131+4)):INDIRECT("'Success Criteria'!" &amp; ADDRESS(131,A131+4)),"N/A")</f>
        <v>0</v>
      </c>
      <c r="L131" s="11">
        <f ca="1">COUNTIF(INDIRECT("'Success Criteria'!" &amp; ADDRESS(80,A131+4)):INDIRECT("'Success Criteria'!" &amp; ADDRESS(131,A131+4)),"not tested")</f>
        <v>0</v>
      </c>
      <c r="M131" s="12">
        <f ca="1">SUM(COUNTIF(INDIRECT("'Success Criteria'!" &amp; ADDRESS(136,A131+4)):INDIRECT("'Success Criteria'!" &amp; ADDRESS(196,A131+4)),"PASS"),COUNTIF(INDIRECT("'Success Criteria'!" &amp; ADDRESS(136,A131+4)):INDIRECT("'Success Criteria'!" &amp; ADDRESS(196,A131+4)),"PASS with comments"))</f>
        <v>0</v>
      </c>
      <c r="N131" s="14">
        <f ca="1">COUNTIF(INDIRECT("'Success Criteria'!" &amp; ADDRESS(136,A131+4)):INDIRECT("'Success Criteria'!" &amp; ADDRESS(196,A131+4)),"NON conformant")</f>
        <v>0</v>
      </c>
      <c r="O131" s="15">
        <f ca="1">COUNTIF(INDIRECT("'Success Criteria'!" &amp; ADDRESS(136,A131+4)):INDIRECT("'Success Criteria'!" &amp; ADDRESS(196,A131+4)),"N/A")</f>
        <v>0</v>
      </c>
      <c r="P131" s="11">
        <f ca="1">COUNTIF(INDIRECT("'Success Criteria'!" &amp; ADDRESS(136,A131+4)):INDIRECT("'Success Criteria'!" &amp; ADDRESS(196,A131+4)),"not tested")</f>
        <v>0</v>
      </c>
      <c r="Q131" s="12">
        <f t="shared" ca="1" si="13"/>
        <v>2</v>
      </c>
      <c r="R131" s="14">
        <f t="shared" ca="1" si="21"/>
        <v>0</v>
      </c>
      <c r="S131" s="15">
        <f t="shared" ca="1" si="21"/>
        <v>1</v>
      </c>
      <c r="T131" s="11">
        <f t="shared" ca="1" si="21"/>
        <v>0</v>
      </c>
      <c r="V131" s="24">
        <f t="shared" ca="1" si="20"/>
        <v>1</v>
      </c>
      <c r="W131" s="2" t="str">
        <f t="shared" ca="1" si="18"/>
        <v/>
      </c>
      <c r="X131" s="2">
        <f t="shared" ca="1" si="14"/>
        <v>2</v>
      </c>
      <c r="Y131" s="2" t="str">
        <f t="shared" ca="1" si="19"/>
        <v/>
      </c>
      <c r="Z131" s="2">
        <f t="shared" ca="1" si="15"/>
        <v>0</v>
      </c>
      <c r="AA131" s="267">
        <f t="shared" ca="1" si="16"/>
        <v>1</v>
      </c>
      <c r="AD131" s="104"/>
      <c r="AH131" s="104"/>
    </row>
    <row r="132" spans="1:34" ht="13.15" hidden="1" x14ac:dyDescent="0.4">
      <c r="A132" s="250">
        <f t="shared" si="12"/>
        <v>118</v>
      </c>
      <c r="B132" s="60" t="s">
        <v>523</v>
      </c>
      <c r="C132" s="60" t="s">
        <v>524</v>
      </c>
      <c r="D132" s="112" t="s">
        <v>385</v>
      </c>
      <c r="E132" s="12">
        <f ca="1">SUM(COUNTIF(INDIRECT("'Success Criteria'!" &amp; ADDRESS(10,A132+4)):INDIRECT("'Success Criteria'!" &amp; ADDRESS(75,A132+4)),"PASS"),COUNTIF(INDIRECT("'Success Criteria'!" &amp; ADDRESS(10,A132+4)):INDIRECT("'Success Criteria'!" &amp; ADDRESS(75,A132+4)),"PASS with comments"))</f>
        <v>0</v>
      </c>
      <c r="F132" s="14">
        <f ca="1">COUNTIF(INDIRECT("'Success Criteria'!" &amp; ADDRESS(10,A132+4)):INDIRECT("'Success Criteria'!" &amp; ADDRESS(75,A132+4)),"NON conformant")</f>
        <v>0</v>
      </c>
      <c r="G132" s="15">
        <f ca="1">COUNTIF(INDIRECT("'Success Criteria'!" &amp; ADDRESS(10,A132+4)):INDIRECT("'Success Criteria'!" &amp; ADDRESS(75,A132+4)),"N/A")</f>
        <v>1</v>
      </c>
      <c r="H132" s="11">
        <f ca="1">COUNTIF(INDIRECT("'Success Criteria'!" &amp; ADDRESS(10,A132+4)):INDIRECT("'Success Criteria'!" &amp; ADDRESS(75,A132+4)),"not tested")</f>
        <v>0</v>
      </c>
      <c r="I132" s="12">
        <f ca="1">SUM(COUNTIF(INDIRECT("'Success Criteria'!" &amp; ADDRESS(80,A132+4)):INDIRECT("'Success Criteria'!" &amp; ADDRESS(131,A132+4)),"PASS"),COUNTIF(INDIRECT("'Success Criteria'!" &amp; ADDRESS(80,A132+4)):INDIRECT("'Success Criteria'!" &amp; ADDRESS(131,A132+4)),"PASS with comments"))</f>
        <v>2</v>
      </c>
      <c r="J132" s="14">
        <f ca="1">COUNTIF(INDIRECT("'Success Criteria'!" &amp; ADDRESS(80,A132+4)):INDIRECT("'Success Criteria'!" &amp; ADDRESS(131,A132+4)),"NON conformant")</f>
        <v>0</v>
      </c>
      <c r="K132" s="15">
        <f ca="1">COUNTIF(INDIRECT("'Success Criteria'!" &amp; ADDRESS(80,A132+4)):INDIRECT("'Success Criteria'!" &amp; ADDRESS(131,A132+4)),"N/A")</f>
        <v>0</v>
      </c>
      <c r="L132" s="11">
        <f ca="1">COUNTIF(INDIRECT("'Success Criteria'!" &amp; ADDRESS(80,A132+4)):INDIRECT("'Success Criteria'!" &amp; ADDRESS(131,A132+4)),"not tested")</f>
        <v>0</v>
      </c>
      <c r="M132" s="12">
        <f ca="1">SUM(COUNTIF(INDIRECT("'Success Criteria'!" &amp; ADDRESS(136,A132+4)):INDIRECT("'Success Criteria'!" &amp; ADDRESS(196,A132+4)),"PASS"),COUNTIF(INDIRECT("'Success Criteria'!" &amp; ADDRESS(136,A132+4)):INDIRECT("'Success Criteria'!" &amp; ADDRESS(196,A132+4)),"PASS with comments"))</f>
        <v>0</v>
      </c>
      <c r="N132" s="14">
        <f ca="1">COUNTIF(INDIRECT("'Success Criteria'!" &amp; ADDRESS(136,A132+4)):INDIRECT("'Success Criteria'!" &amp; ADDRESS(196,A132+4)),"NON conformant")</f>
        <v>0</v>
      </c>
      <c r="O132" s="15">
        <f ca="1">COUNTIF(INDIRECT("'Success Criteria'!" &amp; ADDRESS(136,A132+4)):INDIRECT("'Success Criteria'!" &amp; ADDRESS(196,A132+4)),"N/A")</f>
        <v>0</v>
      </c>
      <c r="P132" s="11">
        <f ca="1">COUNTIF(INDIRECT("'Success Criteria'!" &amp; ADDRESS(136,A132+4)):INDIRECT("'Success Criteria'!" &amp; ADDRESS(196,A132+4)),"not tested")</f>
        <v>0</v>
      </c>
      <c r="Q132" s="12">
        <f t="shared" ca="1" si="13"/>
        <v>2</v>
      </c>
      <c r="R132" s="14">
        <f t="shared" ca="1" si="21"/>
        <v>0</v>
      </c>
      <c r="S132" s="15">
        <f t="shared" ca="1" si="21"/>
        <v>1</v>
      </c>
      <c r="T132" s="11">
        <f t="shared" ca="1" si="21"/>
        <v>0</v>
      </c>
      <c r="V132" s="24">
        <f t="shared" ca="1" si="20"/>
        <v>1</v>
      </c>
      <c r="W132" s="2" t="str">
        <f t="shared" ca="1" si="18"/>
        <v/>
      </c>
      <c r="X132" s="2">
        <f t="shared" ca="1" si="14"/>
        <v>2</v>
      </c>
      <c r="Y132" s="2" t="str">
        <f t="shared" ca="1" si="19"/>
        <v/>
      </c>
      <c r="Z132" s="2">
        <f t="shared" ca="1" si="15"/>
        <v>0</v>
      </c>
      <c r="AA132" s="267">
        <f t="shared" ca="1" si="16"/>
        <v>1</v>
      </c>
      <c r="AD132" s="104"/>
      <c r="AH132" s="104"/>
    </row>
    <row r="133" spans="1:34" ht="13.15" hidden="1" x14ac:dyDescent="0.4">
      <c r="A133" s="250">
        <f t="shared" si="12"/>
        <v>119</v>
      </c>
      <c r="B133" s="60" t="s">
        <v>525</v>
      </c>
      <c r="C133" s="60" t="s">
        <v>526</v>
      </c>
      <c r="D133" s="112" t="s">
        <v>385</v>
      </c>
      <c r="E133" s="12">
        <f ca="1">SUM(COUNTIF(INDIRECT("'Success Criteria'!" &amp; ADDRESS(10,A133+4)):INDIRECT("'Success Criteria'!" &amp; ADDRESS(75,A133+4)),"PASS"),COUNTIF(INDIRECT("'Success Criteria'!" &amp; ADDRESS(10,A133+4)):INDIRECT("'Success Criteria'!" &amp; ADDRESS(75,A133+4)),"PASS with comments"))</f>
        <v>0</v>
      </c>
      <c r="F133" s="14">
        <f ca="1">COUNTIF(INDIRECT("'Success Criteria'!" &amp; ADDRESS(10,A133+4)):INDIRECT("'Success Criteria'!" &amp; ADDRESS(75,A133+4)),"NON conformant")</f>
        <v>0</v>
      </c>
      <c r="G133" s="15">
        <f ca="1">COUNTIF(INDIRECT("'Success Criteria'!" &amp; ADDRESS(10,A133+4)):INDIRECT("'Success Criteria'!" &amp; ADDRESS(75,A133+4)),"N/A")</f>
        <v>1</v>
      </c>
      <c r="H133" s="11">
        <f ca="1">COUNTIF(INDIRECT("'Success Criteria'!" &amp; ADDRESS(10,A133+4)):INDIRECT("'Success Criteria'!" &amp; ADDRESS(75,A133+4)),"not tested")</f>
        <v>0</v>
      </c>
      <c r="I133" s="12">
        <f ca="1">SUM(COUNTIF(INDIRECT("'Success Criteria'!" &amp; ADDRESS(80,A133+4)):INDIRECT("'Success Criteria'!" &amp; ADDRESS(131,A133+4)),"PASS"),COUNTIF(INDIRECT("'Success Criteria'!" &amp; ADDRESS(80,A133+4)):INDIRECT("'Success Criteria'!" &amp; ADDRESS(131,A133+4)),"PASS with comments"))</f>
        <v>2</v>
      </c>
      <c r="J133" s="14">
        <f ca="1">COUNTIF(INDIRECT("'Success Criteria'!" &amp; ADDRESS(80,A133+4)):INDIRECT("'Success Criteria'!" &amp; ADDRESS(131,A133+4)),"NON conformant")</f>
        <v>0</v>
      </c>
      <c r="K133" s="15">
        <f ca="1">COUNTIF(INDIRECT("'Success Criteria'!" &amp; ADDRESS(80,A133+4)):INDIRECT("'Success Criteria'!" &amp; ADDRESS(131,A133+4)),"N/A")</f>
        <v>0</v>
      </c>
      <c r="L133" s="11">
        <f ca="1">COUNTIF(INDIRECT("'Success Criteria'!" &amp; ADDRESS(80,A133+4)):INDIRECT("'Success Criteria'!" &amp; ADDRESS(131,A133+4)),"not tested")</f>
        <v>0</v>
      </c>
      <c r="M133" s="12">
        <f ca="1">SUM(COUNTIF(INDIRECT("'Success Criteria'!" &amp; ADDRESS(136,A133+4)):INDIRECT("'Success Criteria'!" &amp; ADDRESS(196,A133+4)),"PASS"),COUNTIF(INDIRECT("'Success Criteria'!" &amp; ADDRESS(136,A133+4)):INDIRECT("'Success Criteria'!" &amp; ADDRESS(196,A133+4)),"PASS with comments"))</f>
        <v>0</v>
      </c>
      <c r="N133" s="14">
        <f ca="1">COUNTIF(INDIRECT("'Success Criteria'!" &amp; ADDRESS(136,A133+4)):INDIRECT("'Success Criteria'!" &amp; ADDRESS(196,A133+4)),"NON conformant")</f>
        <v>0</v>
      </c>
      <c r="O133" s="15">
        <f ca="1">COUNTIF(INDIRECT("'Success Criteria'!" &amp; ADDRESS(136,A133+4)):INDIRECT("'Success Criteria'!" &amp; ADDRESS(196,A133+4)),"N/A")</f>
        <v>0</v>
      </c>
      <c r="P133" s="11">
        <f ca="1">COUNTIF(INDIRECT("'Success Criteria'!" &amp; ADDRESS(136,A133+4)):INDIRECT("'Success Criteria'!" &amp; ADDRESS(196,A133+4)),"not tested")</f>
        <v>0</v>
      </c>
      <c r="Q133" s="12">
        <f t="shared" ca="1" si="13"/>
        <v>2</v>
      </c>
      <c r="R133" s="14">
        <f t="shared" ca="1" si="21"/>
        <v>0</v>
      </c>
      <c r="S133" s="15">
        <f t="shared" ca="1" si="21"/>
        <v>1</v>
      </c>
      <c r="T133" s="11">
        <f t="shared" ca="1" si="21"/>
        <v>0</v>
      </c>
      <c r="V133" s="24">
        <f t="shared" ca="1" si="20"/>
        <v>1</v>
      </c>
      <c r="W133" s="2" t="str">
        <f t="shared" ca="1" si="18"/>
        <v/>
      </c>
      <c r="X133" s="2">
        <f t="shared" ca="1" si="14"/>
        <v>2</v>
      </c>
      <c r="Y133" s="2" t="str">
        <f t="shared" ca="1" si="19"/>
        <v/>
      </c>
      <c r="Z133" s="2">
        <f t="shared" ca="1" si="15"/>
        <v>0</v>
      </c>
      <c r="AA133" s="267">
        <f t="shared" ca="1" si="16"/>
        <v>1</v>
      </c>
      <c r="AD133" s="104"/>
      <c r="AH133" s="104"/>
    </row>
    <row r="134" spans="1:34" ht="13.15" hidden="1" x14ac:dyDescent="0.4">
      <c r="A134" s="250">
        <f t="shared" si="12"/>
        <v>120</v>
      </c>
      <c r="B134" s="60" t="s">
        <v>527</v>
      </c>
      <c r="C134" s="60" t="s">
        <v>528</v>
      </c>
      <c r="D134" s="112" t="s">
        <v>385</v>
      </c>
      <c r="E134" s="12">
        <f ca="1">SUM(COUNTIF(INDIRECT("'Success Criteria'!" &amp; ADDRESS(10,A134+4)):INDIRECT("'Success Criteria'!" &amp; ADDRESS(75,A134+4)),"PASS"),COUNTIF(INDIRECT("'Success Criteria'!" &amp; ADDRESS(10,A134+4)):INDIRECT("'Success Criteria'!" &amp; ADDRESS(75,A134+4)),"PASS with comments"))</f>
        <v>0</v>
      </c>
      <c r="F134" s="14">
        <f ca="1">COUNTIF(INDIRECT("'Success Criteria'!" &amp; ADDRESS(10,A134+4)):INDIRECT("'Success Criteria'!" &amp; ADDRESS(75,A134+4)),"NON conformant")</f>
        <v>0</v>
      </c>
      <c r="G134" s="15">
        <f ca="1">COUNTIF(INDIRECT("'Success Criteria'!" &amp; ADDRESS(10,A134+4)):INDIRECT("'Success Criteria'!" &amp; ADDRESS(75,A134+4)),"N/A")</f>
        <v>1</v>
      </c>
      <c r="H134" s="11">
        <f ca="1">COUNTIF(INDIRECT("'Success Criteria'!" &amp; ADDRESS(10,A134+4)):INDIRECT("'Success Criteria'!" &amp; ADDRESS(75,A134+4)),"not tested")</f>
        <v>0</v>
      </c>
      <c r="I134" s="12">
        <f ca="1">SUM(COUNTIF(INDIRECT("'Success Criteria'!" &amp; ADDRESS(80,A134+4)):INDIRECT("'Success Criteria'!" &amp; ADDRESS(131,A134+4)),"PASS"),COUNTIF(INDIRECT("'Success Criteria'!" &amp; ADDRESS(80,A134+4)):INDIRECT("'Success Criteria'!" &amp; ADDRESS(131,A134+4)),"PASS with comments"))</f>
        <v>2</v>
      </c>
      <c r="J134" s="14">
        <f ca="1">COUNTIF(INDIRECT("'Success Criteria'!" &amp; ADDRESS(80,A134+4)):INDIRECT("'Success Criteria'!" &amp; ADDRESS(131,A134+4)),"NON conformant")</f>
        <v>0</v>
      </c>
      <c r="K134" s="15">
        <f ca="1">COUNTIF(INDIRECT("'Success Criteria'!" &amp; ADDRESS(80,A134+4)):INDIRECT("'Success Criteria'!" &amp; ADDRESS(131,A134+4)),"N/A")</f>
        <v>0</v>
      </c>
      <c r="L134" s="11">
        <f ca="1">COUNTIF(INDIRECT("'Success Criteria'!" &amp; ADDRESS(80,A134+4)):INDIRECT("'Success Criteria'!" &amp; ADDRESS(131,A134+4)),"not tested")</f>
        <v>0</v>
      </c>
      <c r="M134" s="12">
        <f ca="1">SUM(COUNTIF(INDIRECT("'Success Criteria'!" &amp; ADDRESS(136,A134+4)):INDIRECT("'Success Criteria'!" &amp; ADDRESS(196,A134+4)),"PASS"),COUNTIF(INDIRECT("'Success Criteria'!" &amp; ADDRESS(136,A134+4)):INDIRECT("'Success Criteria'!" &amp; ADDRESS(196,A134+4)),"PASS with comments"))</f>
        <v>0</v>
      </c>
      <c r="N134" s="14">
        <f ca="1">COUNTIF(INDIRECT("'Success Criteria'!" &amp; ADDRESS(136,A134+4)):INDIRECT("'Success Criteria'!" &amp; ADDRESS(196,A134+4)),"NON conformant")</f>
        <v>0</v>
      </c>
      <c r="O134" s="15">
        <f ca="1">COUNTIF(INDIRECT("'Success Criteria'!" &amp; ADDRESS(136,A134+4)):INDIRECT("'Success Criteria'!" &amp; ADDRESS(196,A134+4)),"N/A")</f>
        <v>0</v>
      </c>
      <c r="P134" s="11">
        <f ca="1">COUNTIF(INDIRECT("'Success Criteria'!" &amp; ADDRESS(136,A134+4)):INDIRECT("'Success Criteria'!" &amp; ADDRESS(196,A134+4)),"not tested")</f>
        <v>0</v>
      </c>
      <c r="Q134" s="12">
        <f t="shared" ca="1" si="13"/>
        <v>2</v>
      </c>
      <c r="R134" s="14">
        <f t="shared" ca="1" si="21"/>
        <v>0</v>
      </c>
      <c r="S134" s="15">
        <f t="shared" ca="1" si="21"/>
        <v>1</v>
      </c>
      <c r="T134" s="11">
        <f t="shared" ca="1" si="21"/>
        <v>0</v>
      </c>
      <c r="V134" s="24">
        <f t="shared" ca="1" si="20"/>
        <v>1</v>
      </c>
      <c r="W134" s="2" t="str">
        <f t="shared" ca="1" si="18"/>
        <v/>
      </c>
      <c r="X134" s="2">
        <f t="shared" ca="1" si="14"/>
        <v>2</v>
      </c>
      <c r="Y134" s="2" t="str">
        <f t="shared" ca="1" si="19"/>
        <v/>
      </c>
      <c r="Z134" s="2">
        <f t="shared" ca="1" si="15"/>
        <v>0</v>
      </c>
      <c r="AA134" s="267">
        <f t="shared" ca="1" si="16"/>
        <v>1</v>
      </c>
      <c r="AD134" s="104"/>
      <c r="AH134" s="104"/>
    </row>
    <row r="135" spans="1:34" ht="13.15" hidden="1" x14ac:dyDescent="0.4">
      <c r="A135" s="250">
        <f t="shared" si="12"/>
        <v>121</v>
      </c>
      <c r="B135" s="60" t="s">
        <v>529</v>
      </c>
      <c r="C135" s="60" t="s">
        <v>530</v>
      </c>
      <c r="D135" s="112" t="s">
        <v>385</v>
      </c>
      <c r="E135" s="12">
        <f ca="1">SUM(COUNTIF(INDIRECT("'Success Criteria'!" &amp; ADDRESS(10,A135+4)):INDIRECT("'Success Criteria'!" &amp; ADDRESS(75,A135+4)),"PASS"),COUNTIF(INDIRECT("'Success Criteria'!" &amp; ADDRESS(10,A135+4)):INDIRECT("'Success Criteria'!" &amp; ADDRESS(75,A135+4)),"PASS with comments"))</f>
        <v>0</v>
      </c>
      <c r="F135" s="14">
        <f ca="1">COUNTIF(INDIRECT("'Success Criteria'!" &amp; ADDRESS(10,A135+4)):INDIRECT("'Success Criteria'!" &amp; ADDRESS(75,A135+4)),"NON conformant")</f>
        <v>0</v>
      </c>
      <c r="G135" s="15">
        <f ca="1">COUNTIF(INDIRECT("'Success Criteria'!" &amp; ADDRESS(10,A135+4)):INDIRECT("'Success Criteria'!" &amp; ADDRESS(75,A135+4)),"N/A")</f>
        <v>1</v>
      </c>
      <c r="H135" s="11">
        <f ca="1">COUNTIF(INDIRECT("'Success Criteria'!" &amp; ADDRESS(10,A135+4)):INDIRECT("'Success Criteria'!" &amp; ADDRESS(75,A135+4)),"not tested")</f>
        <v>0</v>
      </c>
      <c r="I135" s="12">
        <f ca="1">SUM(COUNTIF(INDIRECT("'Success Criteria'!" &amp; ADDRESS(80,A135+4)):INDIRECT("'Success Criteria'!" &amp; ADDRESS(131,A135+4)),"PASS"),COUNTIF(INDIRECT("'Success Criteria'!" &amp; ADDRESS(80,A135+4)):INDIRECT("'Success Criteria'!" &amp; ADDRESS(131,A135+4)),"PASS with comments"))</f>
        <v>2</v>
      </c>
      <c r="J135" s="14">
        <f ca="1">COUNTIF(INDIRECT("'Success Criteria'!" &amp; ADDRESS(80,A135+4)):INDIRECT("'Success Criteria'!" &amp; ADDRESS(131,A135+4)),"NON conformant")</f>
        <v>0</v>
      </c>
      <c r="K135" s="15">
        <f ca="1">COUNTIF(INDIRECT("'Success Criteria'!" &amp; ADDRESS(80,A135+4)):INDIRECT("'Success Criteria'!" &amp; ADDRESS(131,A135+4)),"N/A")</f>
        <v>0</v>
      </c>
      <c r="L135" s="11">
        <f ca="1">COUNTIF(INDIRECT("'Success Criteria'!" &amp; ADDRESS(80,A135+4)):INDIRECT("'Success Criteria'!" &amp; ADDRESS(131,A135+4)),"not tested")</f>
        <v>0</v>
      </c>
      <c r="M135" s="12">
        <f ca="1">SUM(COUNTIF(INDIRECT("'Success Criteria'!" &amp; ADDRESS(136,A135+4)):INDIRECT("'Success Criteria'!" &amp; ADDRESS(196,A135+4)),"PASS"),COUNTIF(INDIRECT("'Success Criteria'!" &amp; ADDRESS(136,A135+4)):INDIRECT("'Success Criteria'!" &amp; ADDRESS(196,A135+4)),"PASS with comments"))</f>
        <v>0</v>
      </c>
      <c r="N135" s="14">
        <f ca="1">COUNTIF(INDIRECT("'Success Criteria'!" &amp; ADDRESS(136,A135+4)):INDIRECT("'Success Criteria'!" &amp; ADDRESS(196,A135+4)),"NON conformant")</f>
        <v>0</v>
      </c>
      <c r="O135" s="15">
        <f ca="1">COUNTIF(INDIRECT("'Success Criteria'!" &amp; ADDRESS(136,A135+4)):INDIRECT("'Success Criteria'!" &amp; ADDRESS(196,A135+4)),"N/A")</f>
        <v>0</v>
      </c>
      <c r="P135" s="11">
        <f ca="1">COUNTIF(INDIRECT("'Success Criteria'!" &amp; ADDRESS(136,A135+4)):INDIRECT("'Success Criteria'!" &amp; ADDRESS(196,A135+4)),"not tested")</f>
        <v>0</v>
      </c>
      <c r="Q135" s="12">
        <f t="shared" ca="1" si="13"/>
        <v>2</v>
      </c>
      <c r="R135" s="14">
        <f t="shared" ca="1" si="21"/>
        <v>0</v>
      </c>
      <c r="S135" s="15">
        <f t="shared" ca="1" si="21"/>
        <v>1</v>
      </c>
      <c r="T135" s="11">
        <f t="shared" ca="1" si="21"/>
        <v>0</v>
      </c>
      <c r="V135" s="24">
        <f t="shared" ca="1" si="20"/>
        <v>1</v>
      </c>
      <c r="W135" s="2" t="str">
        <f t="shared" ca="1" si="18"/>
        <v/>
      </c>
      <c r="X135" s="2">
        <f t="shared" ca="1" si="14"/>
        <v>2</v>
      </c>
      <c r="Y135" s="2" t="str">
        <f t="shared" ca="1" si="19"/>
        <v/>
      </c>
      <c r="Z135" s="2">
        <f t="shared" ca="1" si="15"/>
        <v>0</v>
      </c>
      <c r="AA135" s="267">
        <f t="shared" ca="1" si="16"/>
        <v>1</v>
      </c>
      <c r="AD135" s="104"/>
      <c r="AH135" s="104"/>
    </row>
    <row r="136" spans="1:34" ht="13.15" hidden="1" x14ac:dyDescent="0.4">
      <c r="A136" s="250">
        <f t="shared" si="12"/>
        <v>122</v>
      </c>
      <c r="B136" s="60" t="s">
        <v>531</v>
      </c>
      <c r="C136" s="60" t="s">
        <v>532</v>
      </c>
      <c r="D136" s="112" t="s">
        <v>385</v>
      </c>
      <c r="E136" s="12">
        <f ca="1">SUM(COUNTIF(INDIRECT("'Success Criteria'!" &amp; ADDRESS(10,A136+4)):INDIRECT("'Success Criteria'!" &amp; ADDRESS(75,A136+4)),"PASS"),COUNTIF(INDIRECT("'Success Criteria'!" &amp; ADDRESS(10,A136+4)):INDIRECT("'Success Criteria'!" &amp; ADDRESS(75,A136+4)),"PASS with comments"))</f>
        <v>0</v>
      </c>
      <c r="F136" s="14">
        <f ca="1">COUNTIF(INDIRECT("'Success Criteria'!" &amp; ADDRESS(10,A136+4)):INDIRECT("'Success Criteria'!" &amp; ADDRESS(75,A136+4)),"NON conformant")</f>
        <v>0</v>
      </c>
      <c r="G136" s="15">
        <f ca="1">COUNTIF(INDIRECT("'Success Criteria'!" &amp; ADDRESS(10,A136+4)):INDIRECT("'Success Criteria'!" &amp; ADDRESS(75,A136+4)),"N/A")</f>
        <v>1</v>
      </c>
      <c r="H136" s="11">
        <f ca="1">COUNTIF(INDIRECT("'Success Criteria'!" &amp; ADDRESS(10,A136+4)):INDIRECT("'Success Criteria'!" &amp; ADDRESS(75,A136+4)),"not tested")</f>
        <v>0</v>
      </c>
      <c r="I136" s="12">
        <f ca="1">SUM(COUNTIF(INDIRECT("'Success Criteria'!" &amp; ADDRESS(80,A136+4)):INDIRECT("'Success Criteria'!" &amp; ADDRESS(131,A136+4)),"PASS"),COUNTIF(INDIRECT("'Success Criteria'!" &amp; ADDRESS(80,A136+4)):INDIRECT("'Success Criteria'!" &amp; ADDRESS(131,A136+4)),"PASS with comments"))</f>
        <v>2</v>
      </c>
      <c r="J136" s="14">
        <f ca="1">COUNTIF(INDIRECT("'Success Criteria'!" &amp; ADDRESS(80,A136+4)):INDIRECT("'Success Criteria'!" &amp; ADDRESS(131,A136+4)),"NON conformant")</f>
        <v>0</v>
      </c>
      <c r="K136" s="15">
        <f ca="1">COUNTIF(INDIRECT("'Success Criteria'!" &amp; ADDRESS(80,A136+4)):INDIRECT("'Success Criteria'!" &amp; ADDRESS(131,A136+4)),"N/A")</f>
        <v>0</v>
      </c>
      <c r="L136" s="11">
        <f ca="1">COUNTIF(INDIRECT("'Success Criteria'!" &amp; ADDRESS(80,A136+4)):INDIRECT("'Success Criteria'!" &amp; ADDRESS(131,A136+4)),"not tested")</f>
        <v>0</v>
      </c>
      <c r="M136" s="12">
        <f ca="1">SUM(COUNTIF(INDIRECT("'Success Criteria'!" &amp; ADDRESS(136,A136+4)):INDIRECT("'Success Criteria'!" &amp; ADDRESS(196,A136+4)),"PASS"),COUNTIF(INDIRECT("'Success Criteria'!" &amp; ADDRESS(136,A136+4)):INDIRECT("'Success Criteria'!" &amp; ADDRESS(196,A136+4)),"PASS with comments"))</f>
        <v>0</v>
      </c>
      <c r="N136" s="14">
        <f ca="1">COUNTIF(INDIRECT("'Success Criteria'!" &amp; ADDRESS(136,A136+4)):INDIRECT("'Success Criteria'!" &amp; ADDRESS(196,A136+4)),"NON conformant")</f>
        <v>0</v>
      </c>
      <c r="O136" s="15">
        <f ca="1">COUNTIF(INDIRECT("'Success Criteria'!" &amp; ADDRESS(136,A136+4)):INDIRECT("'Success Criteria'!" &amp; ADDRESS(196,A136+4)),"N/A")</f>
        <v>0</v>
      </c>
      <c r="P136" s="11">
        <f ca="1">COUNTIF(INDIRECT("'Success Criteria'!" &amp; ADDRESS(136,A136+4)):INDIRECT("'Success Criteria'!" &amp; ADDRESS(196,A136+4)),"not tested")</f>
        <v>0</v>
      </c>
      <c r="Q136" s="12">
        <f t="shared" ca="1" si="13"/>
        <v>2</v>
      </c>
      <c r="R136" s="14">
        <f t="shared" ca="1" si="21"/>
        <v>0</v>
      </c>
      <c r="S136" s="15">
        <f t="shared" ca="1" si="21"/>
        <v>1</v>
      </c>
      <c r="T136" s="11">
        <f t="shared" ca="1" si="21"/>
        <v>0</v>
      </c>
      <c r="V136" s="24">
        <f t="shared" ca="1" si="20"/>
        <v>1</v>
      </c>
      <c r="W136" s="2" t="str">
        <f t="shared" ca="1" si="18"/>
        <v/>
      </c>
      <c r="X136" s="2">
        <f t="shared" ca="1" si="14"/>
        <v>2</v>
      </c>
      <c r="Y136" s="2" t="str">
        <f t="shared" ca="1" si="19"/>
        <v/>
      </c>
      <c r="Z136" s="2">
        <f t="shared" ca="1" si="15"/>
        <v>0</v>
      </c>
      <c r="AA136" s="267">
        <f t="shared" ca="1" si="16"/>
        <v>1</v>
      </c>
      <c r="AD136" s="104"/>
      <c r="AH136" s="104"/>
    </row>
    <row r="137" spans="1:34" ht="13.15" hidden="1" x14ac:dyDescent="0.4">
      <c r="A137" s="250">
        <f t="shared" si="12"/>
        <v>123</v>
      </c>
      <c r="B137" s="60" t="s">
        <v>533</v>
      </c>
      <c r="C137" s="60" t="s">
        <v>534</v>
      </c>
      <c r="D137" s="112" t="s">
        <v>385</v>
      </c>
      <c r="E137" s="12">
        <f ca="1">SUM(COUNTIF(INDIRECT("'Success Criteria'!" &amp; ADDRESS(10,A137+4)):INDIRECT("'Success Criteria'!" &amp; ADDRESS(75,A137+4)),"PASS"),COUNTIF(INDIRECT("'Success Criteria'!" &amp; ADDRESS(10,A137+4)):INDIRECT("'Success Criteria'!" &amp; ADDRESS(75,A137+4)),"PASS with comments"))</f>
        <v>0</v>
      </c>
      <c r="F137" s="14">
        <f ca="1">COUNTIF(INDIRECT("'Success Criteria'!" &amp; ADDRESS(10,A137+4)):INDIRECT("'Success Criteria'!" &amp; ADDRESS(75,A137+4)),"NON conformant")</f>
        <v>0</v>
      </c>
      <c r="G137" s="15">
        <f ca="1">COUNTIF(INDIRECT("'Success Criteria'!" &amp; ADDRESS(10,A137+4)):INDIRECT("'Success Criteria'!" &amp; ADDRESS(75,A137+4)),"N/A")</f>
        <v>1</v>
      </c>
      <c r="H137" s="11">
        <f ca="1">COUNTIF(INDIRECT("'Success Criteria'!" &amp; ADDRESS(10,A137+4)):INDIRECT("'Success Criteria'!" &amp; ADDRESS(75,A137+4)),"not tested")</f>
        <v>0</v>
      </c>
      <c r="I137" s="12">
        <f ca="1">SUM(COUNTIF(INDIRECT("'Success Criteria'!" &amp; ADDRESS(80,A137+4)):INDIRECT("'Success Criteria'!" &amp; ADDRESS(131,A137+4)),"PASS"),COUNTIF(INDIRECT("'Success Criteria'!" &amp; ADDRESS(80,A137+4)):INDIRECT("'Success Criteria'!" &amp; ADDRESS(131,A137+4)),"PASS with comments"))</f>
        <v>2</v>
      </c>
      <c r="J137" s="14">
        <f ca="1">COUNTIF(INDIRECT("'Success Criteria'!" &amp; ADDRESS(80,A137+4)):INDIRECT("'Success Criteria'!" &amp; ADDRESS(131,A137+4)),"NON conformant")</f>
        <v>0</v>
      </c>
      <c r="K137" s="15">
        <f ca="1">COUNTIF(INDIRECT("'Success Criteria'!" &amp; ADDRESS(80,A137+4)):INDIRECT("'Success Criteria'!" &amp; ADDRESS(131,A137+4)),"N/A")</f>
        <v>0</v>
      </c>
      <c r="L137" s="11">
        <f ca="1">COUNTIF(INDIRECT("'Success Criteria'!" &amp; ADDRESS(80,A137+4)):INDIRECT("'Success Criteria'!" &amp; ADDRESS(131,A137+4)),"not tested")</f>
        <v>0</v>
      </c>
      <c r="M137" s="12">
        <f ca="1">SUM(COUNTIF(INDIRECT("'Success Criteria'!" &amp; ADDRESS(136,A137+4)):INDIRECT("'Success Criteria'!" &amp; ADDRESS(196,A137+4)),"PASS"),COUNTIF(INDIRECT("'Success Criteria'!" &amp; ADDRESS(136,A137+4)):INDIRECT("'Success Criteria'!" &amp; ADDRESS(196,A137+4)),"PASS with comments"))</f>
        <v>0</v>
      </c>
      <c r="N137" s="14">
        <f ca="1">COUNTIF(INDIRECT("'Success Criteria'!" &amp; ADDRESS(136,A137+4)):INDIRECT("'Success Criteria'!" &amp; ADDRESS(196,A137+4)),"NON conformant")</f>
        <v>0</v>
      </c>
      <c r="O137" s="15">
        <f ca="1">COUNTIF(INDIRECT("'Success Criteria'!" &amp; ADDRESS(136,A137+4)):INDIRECT("'Success Criteria'!" &amp; ADDRESS(196,A137+4)),"N/A")</f>
        <v>0</v>
      </c>
      <c r="P137" s="11">
        <f ca="1">COUNTIF(INDIRECT("'Success Criteria'!" &amp; ADDRESS(136,A137+4)):INDIRECT("'Success Criteria'!" &amp; ADDRESS(196,A137+4)),"not tested")</f>
        <v>0</v>
      </c>
      <c r="Q137" s="12">
        <f t="shared" ca="1" si="13"/>
        <v>2</v>
      </c>
      <c r="R137" s="14">
        <f t="shared" ca="1" si="21"/>
        <v>0</v>
      </c>
      <c r="S137" s="15">
        <f t="shared" ca="1" si="21"/>
        <v>1</v>
      </c>
      <c r="T137" s="11">
        <f t="shared" ca="1" si="21"/>
        <v>0</v>
      </c>
      <c r="V137" s="24">
        <f t="shared" ca="1" si="20"/>
        <v>1</v>
      </c>
      <c r="W137" s="2" t="str">
        <f t="shared" ca="1" si="18"/>
        <v/>
      </c>
      <c r="X137" s="2">
        <f t="shared" ca="1" si="14"/>
        <v>2</v>
      </c>
      <c r="Y137" s="2" t="str">
        <f t="shared" ca="1" si="19"/>
        <v/>
      </c>
      <c r="Z137" s="2">
        <f t="shared" ca="1" si="15"/>
        <v>0</v>
      </c>
      <c r="AA137" s="267">
        <f t="shared" ca="1" si="16"/>
        <v>1</v>
      </c>
      <c r="AD137" s="104"/>
      <c r="AH137" s="104"/>
    </row>
    <row r="138" spans="1:34" ht="13.15" hidden="1" x14ac:dyDescent="0.4">
      <c r="A138" s="250">
        <f t="shared" si="12"/>
        <v>124</v>
      </c>
      <c r="B138" s="60" t="s">
        <v>535</v>
      </c>
      <c r="C138" s="60" t="s">
        <v>536</v>
      </c>
      <c r="D138" s="112" t="s">
        <v>385</v>
      </c>
      <c r="E138" s="12">
        <f ca="1">SUM(COUNTIF(INDIRECT("'Success Criteria'!" &amp; ADDRESS(10,A138+4)):INDIRECT("'Success Criteria'!" &amp; ADDRESS(75,A138+4)),"PASS"),COUNTIF(INDIRECT("'Success Criteria'!" &amp; ADDRESS(10,A138+4)):INDIRECT("'Success Criteria'!" &amp; ADDRESS(75,A138+4)),"PASS with comments"))</f>
        <v>0</v>
      </c>
      <c r="F138" s="14">
        <f ca="1">COUNTIF(INDIRECT("'Success Criteria'!" &amp; ADDRESS(10,A138+4)):INDIRECT("'Success Criteria'!" &amp; ADDRESS(75,A138+4)),"NON conformant")</f>
        <v>0</v>
      </c>
      <c r="G138" s="15">
        <f ca="1">COUNTIF(INDIRECT("'Success Criteria'!" &amp; ADDRESS(10,A138+4)):INDIRECT("'Success Criteria'!" &amp; ADDRESS(75,A138+4)),"N/A")</f>
        <v>1</v>
      </c>
      <c r="H138" s="11">
        <f ca="1">COUNTIF(INDIRECT("'Success Criteria'!" &amp; ADDRESS(10,A138+4)):INDIRECT("'Success Criteria'!" &amp; ADDRESS(75,A138+4)),"not tested")</f>
        <v>0</v>
      </c>
      <c r="I138" s="12">
        <f ca="1">SUM(COUNTIF(INDIRECT("'Success Criteria'!" &amp; ADDRESS(80,A138+4)):INDIRECT("'Success Criteria'!" &amp; ADDRESS(131,A138+4)),"PASS"),COUNTIF(INDIRECT("'Success Criteria'!" &amp; ADDRESS(80,A138+4)):INDIRECT("'Success Criteria'!" &amp; ADDRESS(131,A138+4)),"PASS with comments"))</f>
        <v>2</v>
      </c>
      <c r="J138" s="14">
        <f ca="1">COUNTIF(INDIRECT("'Success Criteria'!" &amp; ADDRESS(80,A138+4)):INDIRECT("'Success Criteria'!" &amp; ADDRESS(131,A138+4)),"NON conformant")</f>
        <v>0</v>
      </c>
      <c r="K138" s="15">
        <f ca="1">COUNTIF(INDIRECT("'Success Criteria'!" &amp; ADDRESS(80,A138+4)):INDIRECT("'Success Criteria'!" &amp; ADDRESS(131,A138+4)),"N/A")</f>
        <v>0</v>
      </c>
      <c r="L138" s="11">
        <f ca="1">COUNTIF(INDIRECT("'Success Criteria'!" &amp; ADDRESS(80,A138+4)):INDIRECT("'Success Criteria'!" &amp; ADDRESS(131,A138+4)),"not tested")</f>
        <v>0</v>
      </c>
      <c r="M138" s="12">
        <f ca="1">SUM(COUNTIF(INDIRECT("'Success Criteria'!" &amp; ADDRESS(136,A138+4)):INDIRECT("'Success Criteria'!" &amp; ADDRESS(196,A138+4)),"PASS"),COUNTIF(INDIRECT("'Success Criteria'!" &amp; ADDRESS(136,A138+4)):INDIRECT("'Success Criteria'!" &amp; ADDRESS(196,A138+4)),"PASS with comments"))</f>
        <v>0</v>
      </c>
      <c r="N138" s="14">
        <f ca="1">COUNTIF(INDIRECT("'Success Criteria'!" &amp; ADDRESS(136,A138+4)):INDIRECT("'Success Criteria'!" &amp; ADDRESS(196,A138+4)),"NON conformant")</f>
        <v>0</v>
      </c>
      <c r="O138" s="15">
        <f ca="1">COUNTIF(INDIRECT("'Success Criteria'!" &amp; ADDRESS(136,A138+4)):INDIRECT("'Success Criteria'!" &amp; ADDRESS(196,A138+4)),"N/A")</f>
        <v>0</v>
      </c>
      <c r="P138" s="11">
        <f ca="1">COUNTIF(INDIRECT("'Success Criteria'!" &amp; ADDRESS(136,A138+4)):INDIRECT("'Success Criteria'!" &amp; ADDRESS(196,A138+4)),"not tested")</f>
        <v>0</v>
      </c>
      <c r="Q138" s="12">
        <f t="shared" ca="1" si="13"/>
        <v>2</v>
      </c>
      <c r="R138" s="14">
        <f t="shared" ca="1" si="21"/>
        <v>0</v>
      </c>
      <c r="S138" s="15">
        <f t="shared" ca="1" si="21"/>
        <v>1</v>
      </c>
      <c r="T138" s="11">
        <f t="shared" ca="1" si="21"/>
        <v>0</v>
      </c>
      <c r="V138" s="24">
        <f t="shared" ca="1" si="20"/>
        <v>1</v>
      </c>
      <c r="W138" s="2" t="str">
        <f t="shared" ca="1" si="18"/>
        <v/>
      </c>
      <c r="X138" s="2">
        <f t="shared" ca="1" si="14"/>
        <v>2</v>
      </c>
      <c r="Y138" s="2" t="str">
        <f t="shared" ca="1" si="19"/>
        <v/>
      </c>
      <c r="Z138" s="2">
        <f t="shared" ca="1" si="15"/>
        <v>0</v>
      </c>
      <c r="AA138" s="267">
        <f t="shared" ca="1" si="16"/>
        <v>1</v>
      </c>
      <c r="AD138" s="104"/>
      <c r="AH138" s="104"/>
    </row>
    <row r="139" spans="1:34" ht="13.15" hidden="1" x14ac:dyDescent="0.4">
      <c r="A139" s="250">
        <f t="shared" si="12"/>
        <v>125</v>
      </c>
      <c r="B139" s="60" t="s">
        <v>537</v>
      </c>
      <c r="C139" s="60" t="s">
        <v>538</v>
      </c>
      <c r="D139" s="112" t="s">
        <v>385</v>
      </c>
      <c r="E139" s="12">
        <f ca="1">SUM(COUNTIF(INDIRECT("'Success Criteria'!" &amp; ADDRESS(10,A139+4)):INDIRECT("'Success Criteria'!" &amp; ADDRESS(75,A139+4)),"PASS"),COUNTIF(INDIRECT("'Success Criteria'!" &amp; ADDRESS(10,A139+4)):INDIRECT("'Success Criteria'!" &amp; ADDRESS(75,A139+4)),"PASS with comments"))</f>
        <v>0</v>
      </c>
      <c r="F139" s="14">
        <f ca="1">COUNTIF(INDIRECT("'Success Criteria'!" &amp; ADDRESS(10,A139+4)):INDIRECT("'Success Criteria'!" &amp; ADDRESS(75,A139+4)),"NON conformant")</f>
        <v>0</v>
      </c>
      <c r="G139" s="15">
        <f ca="1">COUNTIF(INDIRECT("'Success Criteria'!" &amp; ADDRESS(10,A139+4)):INDIRECT("'Success Criteria'!" &amp; ADDRESS(75,A139+4)),"N/A")</f>
        <v>1</v>
      </c>
      <c r="H139" s="11">
        <f ca="1">COUNTIF(INDIRECT("'Success Criteria'!" &amp; ADDRESS(10,A139+4)):INDIRECT("'Success Criteria'!" &amp; ADDRESS(75,A139+4)),"not tested")</f>
        <v>0</v>
      </c>
      <c r="I139" s="12">
        <f ca="1">SUM(COUNTIF(INDIRECT("'Success Criteria'!" &amp; ADDRESS(80,A139+4)):INDIRECT("'Success Criteria'!" &amp; ADDRESS(131,A139+4)),"PASS"),COUNTIF(INDIRECT("'Success Criteria'!" &amp; ADDRESS(80,A139+4)):INDIRECT("'Success Criteria'!" &amp; ADDRESS(131,A139+4)),"PASS with comments"))</f>
        <v>2</v>
      </c>
      <c r="J139" s="14">
        <f ca="1">COUNTIF(INDIRECT("'Success Criteria'!" &amp; ADDRESS(80,A139+4)):INDIRECT("'Success Criteria'!" &amp; ADDRESS(131,A139+4)),"NON conformant")</f>
        <v>0</v>
      </c>
      <c r="K139" s="15">
        <f ca="1">COUNTIF(INDIRECT("'Success Criteria'!" &amp; ADDRESS(80,A139+4)):INDIRECT("'Success Criteria'!" &amp; ADDRESS(131,A139+4)),"N/A")</f>
        <v>0</v>
      </c>
      <c r="L139" s="11">
        <f ca="1">COUNTIF(INDIRECT("'Success Criteria'!" &amp; ADDRESS(80,A139+4)):INDIRECT("'Success Criteria'!" &amp; ADDRESS(131,A139+4)),"not tested")</f>
        <v>0</v>
      </c>
      <c r="M139" s="12">
        <f ca="1">SUM(COUNTIF(INDIRECT("'Success Criteria'!" &amp; ADDRESS(136,A139+4)):INDIRECT("'Success Criteria'!" &amp; ADDRESS(196,A139+4)),"PASS"),COUNTIF(INDIRECT("'Success Criteria'!" &amp; ADDRESS(136,A139+4)):INDIRECT("'Success Criteria'!" &amp; ADDRESS(196,A139+4)),"PASS with comments"))</f>
        <v>0</v>
      </c>
      <c r="N139" s="14">
        <f ca="1">COUNTIF(INDIRECT("'Success Criteria'!" &amp; ADDRESS(136,A139+4)):INDIRECT("'Success Criteria'!" &amp; ADDRESS(196,A139+4)),"NON conformant")</f>
        <v>0</v>
      </c>
      <c r="O139" s="15">
        <f ca="1">COUNTIF(INDIRECT("'Success Criteria'!" &amp; ADDRESS(136,A139+4)):INDIRECT("'Success Criteria'!" &amp; ADDRESS(196,A139+4)),"N/A")</f>
        <v>0</v>
      </c>
      <c r="P139" s="11">
        <f ca="1">COUNTIF(INDIRECT("'Success Criteria'!" &amp; ADDRESS(136,A139+4)):INDIRECT("'Success Criteria'!" &amp; ADDRESS(196,A139+4)),"not tested")</f>
        <v>0</v>
      </c>
      <c r="Q139" s="12">
        <f t="shared" ca="1" si="13"/>
        <v>2</v>
      </c>
      <c r="R139" s="14">
        <f t="shared" ca="1" si="21"/>
        <v>0</v>
      </c>
      <c r="S139" s="15">
        <f t="shared" ca="1" si="21"/>
        <v>1</v>
      </c>
      <c r="T139" s="11">
        <f t="shared" ca="1" si="21"/>
        <v>0</v>
      </c>
      <c r="V139" s="24">
        <f t="shared" ca="1" si="20"/>
        <v>1</v>
      </c>
      <c r="W139" s="2" t="str">
        <f t="shared" ca="1" si="18"/>
        <v/>
      </c>
      <c r="X139" s="2">
        <f t="shared" ca="1" si="14"/>
        <v>2</v>
      </c>
      <c r="Y139" s="2" t="str">
        <f t="shared" ca="1" si="19"/>
        <v/>
      </c>
      <c r="Z139" s="2">
        <f t="shared" ca="1" si="15"/>
        <v>0</v>
      </c>
      <c r="AA139" s="267">
        <f t="shared" ca="1" si="16"/>
        <v>1</v>
      </c>
      <c r="AD139" s="104"/>
      <c r="AH139" s="104"/>
    </row>
    <row r="140" spans="1:34" ht="13.15" hidden="1" x14ac:dyDescent="0.4">
      <c r="A140" s="250">
        <f t="shared" si="12"/>
        <v>126</v>
      </c>
      <c r="B140" s="60" t="s">
        <v>539</v>
      </c>
      <c r="C140" s="60" t="s">
        <v>540</v>
      </c>
      <c r="D140" s="112" t="s">
        <v>385</v>
      </c>
      <c r="E140" s="12">
        <f ca="1">SUM(COUNTIF(INDIRECT("'Success Criteria'!" &amp; ADDRESS(10,A140+4)):INDIRECT("'Success Criteria'!" &amp; ADDRESS(75,A140+4)),"PASS"),COUNTIF(INDIRECT("'Success Criteria'!" &amp; ADDRESS(10,A140+4)):INDIRECT("'Success Criteria'!" &amp; ADDRESS(75,A140+4)),"PASS with comments"))</f>
        <v>0</v>
      </c>
      <c r="F140" s="14">
        <f ca="1">COUNTIF(INDIRECT("'Success Criteria'!" &amp; ADDRESS(10,A140+4)):INDIRECT("'Success Criteria'!" &amp; ADDRESS(75,A140+4)),"NON conformant")</f>
        <v>0</v>
      </c>
      <c r="G140" s="15">
        <f ca="1">COUNTIF(INDIRECT("'Success Criteria'!" &amp; ADDRESS(10,A140+4)):INDIRECT("'Success Criteria'!" &amp; ADDRESS(75,A140+4)),"N/A")</f>
        <v>1</v>
      </c>
      <c r="H140" s="11">
        <f ca="1">COUNTIF(INDIRECT("'Success Criteria'!" &amp; ADDRESS(10,A140+4)):INDIRECT("'Success Criteria'!" &amp; ADDRESS(75,A140+4)),"not tested")</f>
        <v>0</v>
      </c>
      <c r="I140" s="12">
        <f ca="1">SUM(COUNTIF(INDIRECT("'Success Criteria'!" &amp; ADDRESS(80,A140+4)):INDIRECT("'Success Criteria'!" &amp; ADDRESS(131,A140+4)),"PASS"),COUNTIF(INDIRECT("'Success Criteria'!" &amp; ADDRESS(80,A140+4)):INDIRECT("'Success Criteria'!" &amp; ADDRESS(131,A140+4)),"PASS with comments"))</f>
        <v>2</v>
      </c>
      <c r="J140" s="14">
        <f ca="1">COUNTIF(INDIRECT("'Success Criteria'!" &amp; ADDRESS(80,A140+4)):INDIRECT("'Success Criteria'!" &amp; ADDRESS(131,A140+4)),"NON conformant")</f>
        <v>0</v>
      </c>
      <c r="K140" s="15">
        <f ca="1">COUNTIF(INDIRECT("'Success Criteria'!" &amp; ADDRESS(80,A140+4)):INDIRECT("'Success Criteria'!" &amp; ADDRESS(131,A140+4)),"N/A")</f>
        <v>0</v>
      </c>
      <c r="L140" s="11">
        <f ca="1">COUNTIF(INDIRECT("'Success Criteria'!" &amp; ADDRESS(80,A140+4)):INDIRECT("'Success Criteria'!" &amp; ADDRESS(131,A140+4)),"not tested")</f>
        <v>0</v>
      </c>
      <c r="M140" s="12">
        <f ca="1">SUM(COUNTIF(INDIRECT("'Success Criteria'!" &amp; ADDRESS(136,A140+4)):INDIRECT("'Success Criteria'!" &amp; ADDRESS(196,A140+4)),"PASS"),COUNTIF(INDIRECT("'Success Criteria'!" &amp; ADDRESS(136,A140+4)):INDIRECT("'Success Criteria'!" &amp; ADDRESS(196,A140+4)),"PASS with comments"))</f>
        <v>0</v>
      </c>
      <c r="N140" s="14">
        <f ca="1">COUNTIF(INDIRECT("'Success Criteria'!" &amp; ADDRESS(136,A140+4)):INDIRECT("'Success Criteria'!" &amp; ADDRESS(196,A140+4)),"NON conformant")</f>
        <v>0</v>
      </c>
      <c r="O140" s="15">
        <f ca="1">COUNTIF(INDIRECT("'Success Criteria'!" &amp; ADDRESS(136,A140+4)):INDIRECT("'Success Criteria'!" &amp; ADDRESS(196,A140+4)),"N/A")</f>
        <v>0</v>
      </c>
      <c r="P140" s="11">
        <f ca="1">COUNTIF(INDIRECT("'Success Criteria'!" &amp; ADDRESS(136,A140+4)):INDIRECT("'Success Criteria'!" &amp; ADDRESS(196,A140+4)),"not tested")</f>
        <v>0</v>
      </c>
      <c r="Q140" s="12">
        <f t="shared" ca="1" si="13"/>
        <v>2</v>
      </c>
      <c r="R140" s="14">
        <f t="shared" ca="1" si="21"/>
        <v>0</v>
      </c>
      <c r="S140" s="15">
        <f t="shared" ca="1" si="21"/>
        <v>1</v>
      </c>
      <c r="T140" s="11">
        <f t="shared" ca="1" si="21"/>
        <v>0</v>
      </c>
      <c r="V140" s="24">
        <f t="shared" ca="1" si="20"/>
        <v>1</v>
      </c>
      <c r="W140" s="2" t="str">
        <f t="shared" ca="1" si="18"/>
        <v/>
      </c>
      <c r="X140" s="2">
        <f t="shared" ca="1" si="14"/>
        <v>2</v>
      </c>
      <c r="Y140" s="2" t="str">
        <f t="shared" ca="1" si="19"/>
        <v/>
      </c>
      <c r="Z140" s="2">
        <f t="shared" ca="1" si="15"/>
        <v>0</v>
      </c>
      <c r="AA140" s="267">
        <f t="shared" ca="1" si="16"/>
        <v>1</v>
      </c>
      <c r="AD140" s="104"/>
      <c r="AH140" s="104"/>
    </row>
    <row r="141" spans="1:34" ht="13.15" hidden="1" x14ac:dyDescent="0.4">
      <c r="A141" s="250">
        <f t="shared" si="12"/>
        <v>127</v>
      </c>
      <c r="B141" s="60" t="s">
        <v>541</v>
      </c>
      <c r="C141" s="60" t="s">
        <v>542</v>
      </c>
      <c r="D141" s="112" t="s">
        <v>385</v>
      </c>
      <c r="E141" s="12">
        <f ca="1">SUM(COUNTIF(INDIRECT("'Success Criteria'!" &amp; ADDRESS(10,A141+4)):INDIRECT("'Success Criteria'!" &amp; ADDRESS(75,A141+4)),"PASS"),COUNTIF(INDIRECT("'Success Criteria'!" &amp; ADDRESS(10,A141+4)):INDIRECT("'Success Criteria'!" &amp; ADDRESS(75,A141+4)),"PASS with comments"))</f>
        <v>0</v>
      </c>
      <c r="F141" s="14">
        <f ca="1">COUNTIF(INDIRECT("'Success Criteria'!" &amp; ADDRESS(10,A141+4)):INDIRECT("'Success Criteria'!" &amp; ADDRESS(75,A141+4)),"NON conformant")</f>
        <v>0</v>
      </c>
      <c r="G141" s="15">
        <f ca="1">COUNTIF(INDIRECT("'Success Criteria'!" &amp; ADDRESS(10,A141+4)):INDIRECT("'Success Criteria'!" &amp; ADDRESS(75,A141+4)),"N/A")</f>
        <v>1</v>
      </c>
      <c r="H141" s="11">
        <f ca="1">COUNTIF(INDIRECT("'Success Criteria'!" &amp; ADDRESS(10,A141+4)):INDIRECT("'Success Criteria'!" &amp; ADDRESS(75,A141+4)),"not tested")</f>
        <v>0</v>
      </c>
      <c r="I141" s="12">
        <f ca="1">SUM(COUNTIF(INDIRECT("'Success Criteria'!" &amp; ADDRESS(80,A141+4)):INDIRECT("'Success Criteria'!" &amp; ADDRESS(131,A141+4)),"PASS"),COUNTIF(INDIRECT("'Success Criteria'!" &amp; ADDRESS(80,A141+4)):INDIRECT("'Success Criteria'!" &amp; ADDRESS(131,A141+4)),"PASS with comments"))</f>
        <v>2</v>
      </c>
      <c r="J141" s="14">
        <f ca="1">COUNTIF(INDIRECT("'Success Criteria'!" &amp; ADDRESS(80,A141+4)):INDIRECT("'Success Criteria'!" &amp; ADDRESS(131,A141+4)),"NON conformant")</f>
        <v>0</v>
      </c>
      <c r="K141" s="15">
        <f ca="1">COUNTIF(INDIRECT("'Success Criteria'!" &amp; ADDRESS(80,A141+4)):INDIRECT("'Success Criteria'!" &amp; ADDRESS(131,A141+4)),"N/A")</f>
        <v>0</v>
      </c>
      <c r="L141" s="11">
        <f ca="1">COUNTIF(INDIRECT("'Success Criteria'!" &amp; ADDRESS(80,A141+4)):INDIRECT("'Success Criteria'!" &amp; ADDRESS(131,A141+4)),"not tested")</f>
        <v>0</v>
      </c>
      <c r="M141" s="12">
        <f ca="1">SUM(COUNTIF(INDIRECT("'Success Criteria'!" &amp; ADDRESS(136,A141+4)):INDIRECT("'Success Criteria'!" &amp; ADDRESS(196,A141+4)),"PASS"),COUNTIF(INDIRECT("'Success Criteria'!" &amp; ADDRESS(136,A141+4)):INDIRECT("'Success Criteria'!" &amp; ADDRESS(196,A141+4)),"PASS with comments"))</f>
        <v>0</v>
      </c>
      <c r="N141" s="14">
        <f ca="1">COUNTIF(INDIRECT("'Success Criteria'!" &amp; ADDRESS(136,A141+4)):INDIRECT("'Success Criteria'!" &amp; ADDRESS(196,A141+4)),"NON conformant")</f>
        <v>0</v>
      </c>
      <c r="O141" s="15">
        <f ca="1">COUNTIF(INDIRECT("'Success Criteria'!" &amp; ADDRESS(136,A141+4)):INDIRECT("'Success Criteria'!" &amp; ADDRESS(196,A141+4)),"N/A")</f>
        <v>0</v>
      </c>
      <c r="P141" s="11">
        <f ca="1">COUNTIF(INDIRECT("'Success Criteria'!" &amp; ADDRESS(136,A141+4)):INDIRECT("'Success Criteria'!" &amp; ADDRESS(196,A141+4)),"not tested")</f>
        <v>0</v>
      </c>
      <c r="Q141" s="12">
        <f t="shared" ca="1" si="13"/>
        <v>2</v>
      </c>
      <c r="R141" s="14">
        <f t="shared" ca="1" si="21"/>
        <v>0</v>
      </c>
      <c r="S141" s="15">
        <f t="shared" ca="1" si="21"/>
        <v>1</v>
      </c>
      <c r="T141" s="11">
        <f t="shared" ca="1" si="21"/>
        <v>0</v>
      </c>
      <c r="V141" s="24">
        <f t="shared" ca="1" si="20"/>
        <v>1</v>
      </c>
      <c r="W141" s="2" t="str">
        <f t="shared" ca="1" si="18"/>
        <v/>
      </c>
      <c r="X141" s="2">
        <f t="shared" ca="1" si="14"/>
        <v>2</v>
      </c>
      <c r="Y141" s="2" t="str">
        <f t="shared" ca="1" si="19"/>
        <v/>
      </c>
      <c r="Z141" s="2">
        <f t="shared" ca="1" si="15"/>
        <v>0</v>
      </c>
      <c r="AA141" s="267">
        <f t="shared" ca="1" si="16"/>
        <v>1</v>
      </c>
      <c r="AD141" s="104"/>
      <c r="AH141" s="104"/>
    </row>
    <row r="142" spans="1:34" ht="13.15" hidden="1" x14ac:dyDescent="0.4">
      <c r="A142" s="250">
        <f t="shared" si="12"/>
        <v>128</v>
      </c>
      <c r="B142" s="60" t="s">
        <v>543</v>
      </c>
      <c r="C142" s="60" t="s">
        <v>544</v>
      </c>
      <c r="D142" s="112" t="s">
        <v>385</v>
      </c>
      <c r="E142" s="12">
        <f ca="1">SUM(COUNTIF(INDIRECT("'Success Criteria'!" &amp; ADDRESS(10,A142+4)):INDIRECT("'Success Criteria'!" &amp; ADDRESS(75,A142+4)),"PASS"),COUNTIF(INDIRECT("'Success Criteria'!" &amp; ADDRESS(10,A142+4)):INDIRECT("'Success Criteria'!" &amp; ADDRESS(75,A142+4)),"PASS with comments"))</f>
        <v>0</v>
      </c>
      <c r="F142" s="14">
        <f ca="1">COUNTIF(INDIRECT("'Success Criteria'!" &amp; ADDRESS(10,A142+4)):INDIRECT("'Success Criteria'!" &amp; ADDRESS(75,A142+4)),"NON conformant")</f>
        <v>0</v>
      </c>
      <c r="G142" s="15">
        <f ca="1">COUNTIF(INDIRECT("'Success Criteria'!" &amp; ADDRESS(10,A142+4)):INDIRECT("'Success Criteria'!" &amp; ADDRESS(75,A142+4)),"N/A")</f>
        <v>1</v>
      </c>
      <c r="H142" s="11">
        <f ca="1">COUNTIF(INDIRECT("'Success Criteria'!" &amp; ADDRESS(10,A142+4)):INDIRECT("'Success Criteria'!" &amp; ADDRESS(75,A142+4)),"not tested")</f>
        <v>0</v>
      </c>
      <c r="I142" s="12">
        <f ca="1">SUM(COUNTIF(INDIRECT("'Success Criteria'!" &amp; ADDRESS(80,A142+4)):INDIRECT("'Success Criteria'!" &amp; ADDRESS(131,A142+4)),"PASS"),COUNTIF(INDIRECT("'Success Criteria'!" &amp; ADDRESS(80,A142+4)):INDIRECT("'Success Criteria'!" &amp; ADDRESS(131,A142+4)),"PASS with comments"))</f>
        <v>2</v>
      </c>
      <c r="J142" s="14">
        <f ca="1">COUNTIF(INDIRECT("'Success Criteria'!" &amp; ADDRESS(80,A142+4)):INDIRECT("'Success Criteria'!" &amp; ADDRESS(131,A142+4)),"NON conformant")</f>
        <v>0</v>
      </c>
      <c r="K142" s="15">
        <f ca="1">COUNTIF(INDIRECT("'Success Criteria'!" &amp; ADDRESS(80,A142+4)):INDIRECT("'Success Criteria'!" &amp; ADDRESS(131,A142+4)),"N/A")</f>
        <v>0</v>
      </c>
      <c r="L142" s="11">
        <f ca="1">COUNTIF(INDIRECT("'Success Criteria'!" &amp; ADDRESS(80,A142+4)):INDIRECT("'Success Criteria'!" &amp; ADDRESS(131,A142+4)),"not tested")</f>
        <v>0</v>
      </c>
      <c r="M142" s="12">
        <f ca="1">SUM(COUNTIF(INDIRECT("'Success Criteria'!" &amp; ADDRESS(136,A142+4)):INDIRECT("'Success Criteria'!" &amp; ADDRESS(196,A142+4)),"PASS"),COUNTIF(INDIRECT("'Success Criteria'!" &amp; ADDRESS(136,A142+4)):INDIRECT("'Success Criteria'!" &amp; ADDRESS(196,A142+4)),"PASS with comments"))</f>
        <v>0</v>
      </c>
      <c r="N142" s="14">
        <f ca="1">COUNTIF(INDIRECT("'Success Criteria'!" &amp; ADDRESS(136,A142+4)):INDIRECT("'Success Criteria'!" &amp; ADDRESS(196,A142+4)),"NON conformant")</f>
        <v>0</v>
      </c>
      <c r="O142" s="15">
        <f ca="1">COUNTIF(INDIRECT("'Success Criteria'!" &amp; ADDRESS(136,A142+4)):INDIRECT("'Success Criteria'!" &amp; ADDRESS(196,A142+4)),"N/A")</f>
        <v>0</v>
      </c>
      <c r="P142" s="11">
        <f ca="1">COUNTIF(INDIRECT("'Success Criteria'!" &amp; ADDRESS(136,A142+4)):INDIRECT("'Success Criteria'!" &amp; ADDRESS(196,A142+4)),"not tested")</f>
        <v>0</v>
      </c>
      <c r="Q142" s="12">
        <f t="shared" ca="1" si="13"/>
        <v>2</v>
      </c>
      <c r="R142" s="14">
        <f t="shared" ca="1" si="21"/>
        <v>0</v>
      </c>
      <c r="S142" s="15">
        <f t="shared" ca="1" si="21"/>
        <v>1</v>
      </c>
      <c r="T142" s="11">
        <f t="shared" ca="1" si="21"/>
        <v>0</v>
      </c>
      <c r="V142" s="24">
        <f t="shared" ca="1" si="20"/>
        <v>1</v>
      </c>
      <c r="W142" s="2" t="str">
        <f t="shared" ca="1" si="18"/>
        <v/>
      </c>
      <c r="X142" s="2">
        <f t="shared" ca="1" si="14"/>
        <v>2</v>
      </c>
      <c r="Y142" s="2" t="str">
        <f t="shared" ca="1" si="19"/>
        <v/>
      </c>
      <c r="Z142" s="2">
        <f t="shared" ca="1" si="15"/>
        <v>0</v>
      </c>
      <c r="AA142" s="267">
        <f t="shared" ca="1" si="16"/>
        <v>1</v>
      </c>
      <c r="AD142" s="104"/>
      <c r="AH142" s="104"/>
    </row>
    <row r="143" spans="1:34" ht="13.15" hidden="1" x14ac:dyDescent="0.4">
      <c r="A143" s="250">
        <f t="shared" si="12"/>
        <v>129</v>
      </c>
      <c r="B143" s="60" t="s">
        <v>545</v>
      </c>
      <c r="C143" s="60" t="s">
        <v>546</v>
      </c>
      <c r="D143" s="112" t="s">
        <v>385</v>
      </c>
      <c r="E143" s="12">
        <f ca="1">SUM(COUNTIF(INDIRECT("'Success Criteria'!" &amp; ADDRESS(10,A143+4)):INDIRECT("'Success Criteria'!" &amp; ADDRESS(75,A143+4)),"PASS"),COUNTIF(INDIRECT("'Success Criteria'!" &amp; ADDRESS(10,A143+4)):INDIRECT("'Success Criteria'!" &amp; ADDRESS(75,A143+4)),"PASS with comments"))</f>
        <v>0</v>
      </c>
      <c r="F143" s="14">
        <f ca="1">COUNTIF(INDIRECT("'Success Criteria'!" &amp; ADDRESS(10,A143+4)):INDIRECT("'Success Criteria'!" &amp; ADDRESS(75,A143+4)),"NON conformant")</f>
        <v>0</v>
      </c>
      <c r="G143" s="15">
        <f ca="1">COUNTIF(INDIRECT("'Success Criteria'!" &amp; ADDRESS(10,A143+4)):INDIRECT("'Success Criteria'!" &amp; ADDRESS(75,A143+4)),"N/A")</f>
        <v>1</v>
      </c>
      <c r="H143" s="11">
        <f ca="1">COUNTIF(INDIRECT("'Success Criteria'!" &amp; ADDRESS(10,A143+4)):INDIRECT("'Success Criteria'!" &amp; ADDRESS(75,A143+4)),"not tested")</f>
        <v>0</v>
      </c>
      <c r="I143" s="12">
        <f ca="1">SUM(COUNTIF(INDIRECT("'Success Criteria'!" &amp; ADDRESS(80,A143+4)):INDIRECT("'Success Criteria'!" &amp; ADDRESS(131,A143+4)),"PASS"),COUNTIF(INDIRECT("'Success Criteria'!" &amp; ADDRESS(80,A143+4)):INDIRECT("'Success Criteria'!" &amp; ADDRESS(131,A143+4)),"PASS with comments"))</f>
        <v>2</v>
      </c>
      <c r="J143" s="14">
        <f ca="1">COUNTIF(INDIRECT("'Success Criteria'!" &amp; ADDRESS(80,A143+4)):INDIRECT("'Success Criteria'!" &amp; ADDRESS(131,A143+4)),"NON conformant")</f>
        <v>0</v>
      </c>
      <c r="K143" s="15">
        <f ca="1">COUNTIF(INDIRECT("'Success Criteria'!" &amp; ADDRESS(80,A143+4)):INDIRECT("'Success Criteria'!" &amp; ADDRESS(131,A143+4)),"N/A")</f>
        <v>0</v>
      </c>
      <c r="L143" s="11">
        <f ca="1">COUNTIF(INDIRECT("'Success Criteria'!" &amp; ADDRESS(80,A143+4)):INDIRECT("'Success Criteria'!" &amp; ADDRESS(131,A143+4)),"not tested")</f>
        <v>0</v>
      </c>
      <c r="M143" s="12">
        <f ca="1">SUM(COUNTIF(INDIRECT("'Success Criteria'!" &amp; ADDRESS(136,A143+4)):INDIRECT("'Success Criteria'!" &amp; ADDRESS(196,A143+4)),"PASS"),COUNTIF(INDIRECT("'Success Criteria'!" &amp; ADDRESS(136,A143+4)):INDIRECT("'Success Criteria'!" &amp; ADDRESS(196,A143+4)),"PASS with comments"))</f>
        <v>0</v>
      </c>
      <c r="N143" s="14">
        <f ca="1">COUNTIF(INDIRECT("'Success Criteria'!" &amp; ADDRESS(136,A143+4)):INDIRECT("'Success Criteria'!" &amp; ADDRESS(196,A143+4)),"NON conformant")</f>
        <v>0</v>
      </c>
      <c r="O143" s="15">
        <f ca="1">COUNTIF(INDIRECT("'Success Criteria'!" &amp; ADDRESS(136,A143+4)):INDIRECT("'Success Criteria'!" &amp; ADDRESS(196,A143+4)),"N/A")</f>
        <v>0</v>
      </c>
      <c r="P143" s="11">
        <f ca="1">COUNTIF(INDIRECT("'Success Criteria'!" &amp; ADDRESS(136,A143+4)):INDIRECT("'Success Criteria'!" &amp; ADDRESS(196,A143+4)),"not tested")</f>
        <v>0</v>
      </c>
      <c r="Q143" s="12">
        <f t="shared" ca="1" si="13"/>
        <v>2</v>
      </c>
      <c r="R143" s="14">
        <f t="shared" ca="1" si="21"/>
        <v>0</v>
      </c>
      <c r="S143" s="15">
        <f t="shared" ca="1" si="21"/>
        <v>1</v>
      </c>
      <c r="T143" s="11">
        <f t="shared" ca="1" si="21"/>
        <v>0</v>
      </c>
      <c r="V143" s="24">
        <f t="shared" ca="1" si="20"/>
        <v>1</v>
      </c>
      <c r="W143" s="2" t="str">
        <f t="shared" ca="1" si="18"/>
        <v/>
      </c>
      <c r="X143" s="2">
        <f t="shared" ca="1" si="14"/>
        <v>2</v>
      </c>
      <c r="Y143" s="2" t="str">
        <f t="shared" ca="1" si="19"/>
        <v/>
      </c>
      <c r="Z143" s="2">
        <f t="shared" ca="1" si="15"/>
        <v>0</v>
      </c>
      <c r="AA143" s="267">
        <f t="shared" ca="1" si="16"/>
        <v>1</v>
      </c>
      <c r="AD143" s="104"/>
      <c r="AH143" s="104"/>
    </row>
    <row r="144" spans="1:34" ht="13.15" hidden="1" x14ac:dyDescent="0.4">
      <c r="A144" s="250">
        <f t="shared" ref="A144:A164" si="22">HYPERLINK("#'Success Criteria'!"&amp;ADDRESS(1,ROW()-10,4),ROW()-14)</f>
        <v>130</v>
      </c>
      <c r="B144" s="60" t="s">
        <v>547</v>
      </c>
      <c r="C144" s="60" t="s">
        <v>548</v>
      </c>
      <c r="D144" s="112" t="s">
        <v>385</v>
      </c>
      <c r="E144" s="12">
        <f ca="1">SUM(COUNTIF(INDIRECT("'Success Criteria'!" &amp; ADDRESS(10,A144+4)):INDIRECT("'Success Criteria'!" &amp; ADDRESS(75,A144+4)),"PASS"),COUNTIF(INDIRECT("'Success Criteria'!" &amp; ADDRESS(10,A144+4)):INDIRECT("'Success Criteria'!" &amp; ADDRESS(75,A144+4)),"PASS with comments"))</f>
        <v>0</v>
      </c>
      <c r="F144" s="14">
        <f ca="1">COUNTIF(INDIRECT("'Success Criteria'!" &amp; ADDRESS(10,A144+4)):INDIRECT("'Success Criteria'!" &amp; ADDRESS(75,A144+4)),"NON conformant")</f>
        <v>0</v>
      </c>
      <c r="G144" s="15">
        <f ca="1">COUNTIF(INDIRECT("'Success Criteria'!" &amp; ADDRESS(10,A144+4)):INDIRECT("'Success Criteria'!" &amp; ADDRESS(75,A144+4)),"N/A")</f>
        <v>1</v>
      </c>
      <c r="H144" s="11">
        <f ca="1">COUNTIF(INDIRECT("'Success Criteria'!" &amp; ADDRESS(10,A144+4)):INDIRECT("'Success Criteria'!" &amp; ADDRESS(75,A144+4)),"not tested")</f>
        <v>0</v>
      </c>
      <c r="I144" s="12">
        <f ca="1">SUM(COUNTIF(INDIRECT("'Success Criteria'!" &amp; ADDRESS(80,A144+4)):INDIRECT("'Success Criteria'!" &amp; ADDRESS(131,A144+4)),"PASS"),COUNTIF(INDIRECT("'Success Criteria'!" &amp; ADDRESS(80,A144+4)):INDIRECT("'Success Criteria'!" &amp; ADDRESS(131,A144+4)),"PASS with comments"))</f>
        <v>2</v>
      </c>
      <c r="J144" s="14">
        <f ca="1">COUNTIF(INDIRECT("'Success Criteria'!" &amp; ADDRESS(80,A144+4)):INDIRECT("'Success Criteria'!" &amp; ADDRESS(131,A144+4)),"NON conformant")</f>
        <v>0</v>
      </c>
      <c r="K144" s="15">
        <f ca="1">COUNTIF(INDIRECT("'Success Criteria'!" &amp; ADDRESS(80,A144+4)):INDIRECT("'Success Criteria'!" &amp; ADDRESS(131,A144+4)),"N/A")</f>
        <v>0</v>
      </c>
      <c r="L144" s="11">
        <f ca="1">COUNTIF(INDIRECT("'Success Criteria'!" &amp; ADDRESS(80,A144+4)):INDIRECT("'Success Criteria'!" &amp; ADDRESS(131,A144+4)),"not tested")</f>
        <v>0</v>
      </c>
      <c r="M144" s="12">
        <f ca="1">SUM(COUNTIF(INDIRECT("'Success Criteria'!" &amp; ADDRESS(136,A144+4)):INDIRECT("'Success Criteria'!" &amp; ADDRESS(196,A144+4)),"PASS"),COUNTIF(INDIRECT("'Success Criteria'!" &amp; ADDRESS(136,A144+4)):INDIRECT("'Success Criteria'!" &amp; ADDRESS(196,A144+4)),"PASS with comments"))</f>
        <v>0</v>
      </c>
      <c r="N144" s="14">
        <f ca="1">COUNTIF(INDIRECT("'Success Criteria'!" &amp; ADDRESS(136,A144+4)):INDIRECT("'Success Criteria'!" &amp; ADDRESS(196,A144+4)),"NON conformant")</f>
        <v>0</v>
      </c>
      <c r="O144" s="15">
        <f ca="1">COUNTIF(INDIRECT("'Success Criteria'!" &amp; ADDRESS(136,A144+4)):INDIRECT("'Success Criteria'!" &amp; ADDRESS(196,A144+4)),"N/A")</f>
        <v>0</v>
      </c>
      <c r="P144" s="11">
        <f ca="1">COUNTIF(INDIRECT("'Success Criteria'!" &amp; ADDRESS(136,A144+4)):INDIRECT("'Success Criteria'!" &amp; ADDRESS(196,A144+4)),"not tested")</f>
        <v>0</v>
      </c>
      <c r="Q144" s="12">
        <f t="shared" ref="Q144:Q164" ca="1" si="23">SUM(E144+I144+M144)</f>
        <v>2</v>
      </c>
      <c r="R144" s="14">
        <f t="shared" ca="1" si="21"/>
        <v>0</v>
      </c>
      <c r="S144" s="15">
        <f t="shared" ca="1" si="21"/>
        <v>1</v>
      </c>
      <c r="T144" s="11">
        <f t="shared" ca="1" si="21"/>
        <v>0</v>
      </c>
      <c r="V144" s="24">
        <f t="shared" ca="1" si="20"/>
        <v>1</v>
      </c>
      <c r="W144" s="2" t="str">
        <f t="shared" ca="1" si="18"/>
        <v/>
      </c>
      <c r="X144" s="2">
        <f t="shared" ref="X144:X164" ca="1" si="24">SUM($I144:$L144)</f>
        <v>2</v>
      </c>
      <c r="Y144" s="2" t="str">
        <f t="shared" ca="1" si="19"/>
        <v/>
      </c>
      <c r="Z144" s="2">
        <f t="shared" ref="Z144:Z164" ca="1" si="25">SUM($M144:$P144)</f>
        <v>0</v>
      </c>
      <c r="AA144" s="267">
        <f t="shared" ref="AA144:AA164" ca="1" si="26">IF(Z144=AA$12,1,"")</f>
        <v>1</v>
      </c>
      <c r="AD144" s="104"/>
      <c r="AH144" s="104"/>
    </row>
    <row r="145" spans="1:34" ht="13.15" hidden="1" x14ac:dyDescent="0.4">
      <c r="A145" s="250">
        <f t="shared" si="22"/>
        <v>131</v>
      </c>
      <c r="B145" s="60" t="s">
        <v>549</v>
      </c>
      <c r="C145" s="60" t="s">
        <v>550</v>
      </c>
      <c r="D145" s="112" t="s">
        <v>385</v>
      </c>
      <c r="E145" s="12">
        <f ca="1">SUM(COUNTIF(INDIRECT("'Success Criteria'!" &amp; ADDRESS(10,A145+4)):INDIRECT("'Success Criteria'!" &amp; ADDRESS(75,A145+4)),"PASS"),COUNTIF(INDIRECT("'Success Criteria'!" &amp; ADDRESS(10,A145+4)):INDIRECT("'Success Criteria'!" &amp; ADDRESS(75,A145+4)),"PASS with comments"))</f>
        <v>0</v>
      </c>
      <c r="F145" s="14">
        <f ca="1">COUNTIF(INDIRECT("'Success Criteria'!" &amp; ADDRESS(10,A145+4)):INDIRECT("'Success Criteria'!" &amp; ADDRESS(75,A145+4)),"NON conformant")</f>
        <v>0</v>
      </c>
      <c r="G145" s="15">
        <f ca="1">COUNTIF(INDIRECT("'Success Criteria'!" &amp; ADDRESS(10,A145+4)):INDIRECT("'Success Criteria'!" &amp; ADDRESS(75,A145+4)),"N/A")</f>
        <v>1</v>
      </c>
      <c r="H145" s="11">
        <f ca="1">COUNTIF(INDIRECT("'Success Criteria'!" &amp; ADDRESS(10,A145+4)):INDIRECT("'Success Criteria'!" &amp; ADDRESS(75,A145+4)),"not tested")</f>
        <v>0</v>
      </c>
      <c r="I145" s="12">
        <f ca="1">SUM(COUNTIF(INDIRECT("'Success Criteria'!" &amp; ADDRESS(80,A145+4)):INDIRECT("'Success Criteria'!" &amp; ADDRESS(131,A145+4)),"PASS"),COUNTIF(INDIRECT("'Success Criteria'!" &amp; ADDRESS(80,A145+4)):INDIRECT("'Success Criteria'!" &amp; ADDRESS(131,A145+4)),"PASS with comments"))</f>
        <v>2</v>
      </c>
      <c r="J145" s="14">
        <f ca="1">COUNTIF(INDIRECT("'Success Criteria'!" &amp; ADDRESS(80,A145+4)):INDIRECT("'Success Criteria'!" &amp; ADDRESS(131,A145+4)),"NON conformant")</f>
        <v>0</v>
      </c>
      <c r="K145" s="15">
        <f ca="1">COUNTIF(INDIRECT("'Success Criteria'!" &amp; ADDRESS(80,A145+4)):INDIRECT("'Success Criteria'!" &amp; ADDRESS(131,A145+4)),"N/A")</f>
        <v>0</v>
      </c>
      <c r="L145" s="11">
        <f ca="1">COUNTIF(INDIRECT("'Success Criteria'!" &amp; ADDRESS(80,A145+4)):INDIRECT("'Success Criteria'!" &amp; ADDRESS(131,A145+4)),"not tested")</f>
        <v>0</v>
      </c>
      <c r="M145" s="12">
        <f ca="1">SUM(COUNTIF(INDIRECT("'Success Criteria'!" &amp; ADDRESS(136,A145+4)):INDIRECT("'Success Criteria'!" &amp; ADDRESS(196,A145+4)),"PASS"),COUNTIF(INDIRECT("'Success Criteria'!" &amp; ADDRESS(136,A145+4)):INDIRECT("'Success Criteria'!" &amp; ADDRESS(196,A145+4)),"PASS with comments"))</f>
        <v>0</v>
      </c>
      <c r="N145" s="14">
        <f ca="1">COUNTIF(INDIRECT("'Success Criteria'!" &amp; ADDRESS(136,A145+4)):INDIRECT("'Success Criteria'!" &amp; ADDRESS(196,A145+4)),"NON conformant")</f>
        <v>0</v>
      </c>
      <c r="O145" s="15">
        <f ca="1">COUNTIF(INDIRECT("'Success Criteria'!" &amp; ADDRESS(136,A145+4)):INDIRECT("'Success Criteria'!" &amp; ADDRESS(196,A145+4)),"N/A")</f>
        <v>0</v>
      </c>
      <c r="P145" s="11">
        <f ca="1">COUNTIF(INDIRECT("'Success Criteria'!" &amp; ADDRESS(136,A145+4)):INDIRECT("'Success Criteria'!" &amp; ADDRESS(196,A145+4)),"not tested")</f>
        <v>0</v>
      </c>
      <c r="Q145" s="12">
        <f t="shared" ca="1" si="23"/>
        <v>2</v>
      </c>
      <c r="R145" s="14">
        <f t="shared" ca="1" si="21"/>
        <v>0</v>
      </c>
      <c r="S145" s="15">
        <f t="shared" ca="1" si="21"/>
        <v>1</v>
      </c>
      <c r="T145" s="11">
        <f t="shared" ca="1" si="21"/>
        <v>0</v>
      </c>
      <c r="V145" s="24">
        <f t="shared" ca="1" si="20"/>
        <v>1</v>
      </c>
      <c r="W145" s="2" t="str">
        <f t="shared" ref="W145:W164" ca="1" si="27">IF(V145=W$12,1,"")</f>
        <v/>
      </c>
      <c r="X145" s="2">
        <f t="shared" ca="1" si="24"/>
        <v>2</v>
      </c>
      <c r="Y145" s="2" t="str">
        <f t="shared" ref="Y145:Y164" ca="1" si="28">IF(X145=Y$12,1,"")</f>
        <v/>
      </c>
      <c r="Z145" s="2">
        <f t="shared" ca="1" si="25"/>
        <v>0</v>
      </c>
      <c r="AA145" s="267">
        <f t="shared" ca="1" si="26"/>
        <v>1</v>
      </c>
      <c r="AD145" s="104"/>
      <c r="AH145" s="104"/>
    </row>
    <row r="146" spans="1:34" ht="13.15" hidden="1" x14ac:dyDescent="0.4">
      <c r="A146" s="250">
        <f t="shared" si="22"/>
        <v>132</v>
      </c>
      <c r="B146" s="60" t="s">
        <v>551</v>
      </c>
      <c r="C146" s="60" t="s">
        <v>552</v>
      </c>
      <c r="D146" s="112" t="s">
        <v>385</v>
      </c>
      <c r="E146" s="12">
        <f ca="1">SUM(COUNTIF(INDIRECT("'Success Criteria'!" &amp; ADDRESS(10,A146+4)):INDIRECT("'Success Criteria'!" &amp; ADDRESS(75,A146+4)),"PASS"),COUNTIF(INDIRECT("'Success Criteria'!" &amp; ADDRESS(10,A146+4)):INDIRECT("'Success Criteria'!" &amp; ADDRESS(75,A146+4)),"PASS with comments"))</f>
        <v>0</v>
      </c>
      <c r="F146" s="14">
        <f ca="1">COUNTIF(INDIRECT("'Success Criteria'!" &amp; ADDRESS(10,A146+4)):INDIRECT("'Success Criteria'!" &amp; ADDRESS(75,A146+4)),"NON conformant")</f>
        <v>0</v>
      </c>
      <c r="G146" s="15">
        <f ca="1">COUNTIF(INDIRECT("'Success Criteria'!" &amp; ADDRESS(10,A146+4)):INDIRECT("'Success Criteria'!" &amp; ADDRESS(75,A146+4)),"N/A")</f>
        <v>1</v>
      </c>
      <c r="H146" s="11">
        <f ca="1">COUNTIF(INDIRECT("'Success Criteria'!" &amp; ADDRESS(10,A146+4)):INDIRECT("'Success Criteria'!" &amp; ADDRESS(75,A146+4)),"not tested")</f>
        <v>0</v>
      </c>
      <c r="I146" s="12">
        <f ca="1">SUM(COUNTIF(INDIRECT("'Success Criteria'!" &amp; ADDRESS(80,A146+4)):INDIRECT("'Success Criteria'!" &amp; ADDRESS(131,A146+4)),"PASS"),COUNTIF(INDIRECT("'Success Criteria'!" &amp; ADDRESS(80,A146+4)):INDIRECT("'Success Criteria'!" &amp; ADDRESS(131,A146+4)),"PASS with comments"))</f>
        <v>2</v>
      </c>
      <c r="J146" s="14">
        <f ca="1">COUNTIF(INDIRECT("'Success Criteria'!" &amp; ADDRESS(80,A146+4)):INDIRECT("'Success Criteria'!" &amp; ADDRESS(131,A146+4)),"NON conformant")</f>
        <v>0</v>
      </c>
      <c r="K146" s="15">
        <f ca="1">COUNTIF(INDIRECT("'Success Criteria'!" &amp; ADDRESS(80,A146+4)):INDIRECT("'Success Criteria'!" &amp; ADDRESS(131,A146+4)),"N/A")</f>
        <v>0</v>
      </c>
      <c r="L146" s="11">
        <f ca="1">COUNTIF(INDIRECT("'Success Criteria'!" &amp; ADDRESS(80,A146+4)):INDIRECT("'Success Criteria'!" &amp; ADDRESS(131,A146+4)),"not tested")</f>
        <v>0</v>
      </c>
      <c r="M146" s="12">
        <f ca="1">SUM(COUNTIF(INDIRECT("'Success Criteria'!" &amp; ADDRESS(136,A146+4)):INDIRECT("'Success Criteria'!" &amp; ADDRESS(196,A146+4)),"PASS"),COUNTIF(INDIRECT("'Success Criteria'!" &amp; ADDRESS(136,A146+4)):INDIRECT("'Success Criteria'!" &amp; ADDRESS(196,A146+4)),"PASS with comments"))</f>
        <v>0</v>
      </c>
      <c r="N146" s="14">
        <f ca="1">COUNTIF(INDIRECT("'Success Criteria'!" &amp; ADDRESS(136,A146+4)):INDIRECT("'Success Criteria'!" &amp; ADDRESS(196,A146+4)),"NON conformant")</f>
        <v>0</v>
      </c>
      <c r="O146" s="15">
        <f ca="1">COUNTIF(INDIRECT("'Success Criteria'!" &amp; ADDRESS(136,A146+4)):INDIRECT("'Success Criteria'!" &amp; ADDRESS(196,A146+4)),"N/A")</f>
        <v>0</v>
      </c>
      <c r="P146" s="11">
        <f ca="1">COUNTIF(INDIRECT("'Success Criteria'!" &amp; ADDRESS(136,A146+4)):INDIRECT("'Success Criteria'!" &amp; ADDRESS(196,A146+4)),"not tested")</f>
        <v>0</v>
      </c>
      <c r="Q146" s="12">
        <f t="shared" ca="1" si="23"/>
        <v>2</v>
      </c>
      <c r="R146" s="14">
        <f t="shared" ca="1" si="21"/>
        <v>0</v>
      </c>
      <c r="S146" s="15">
        <f t="shared" ca="1" si="21"/>
        <v>1</v>
      </c>
      <c r="T146" s="11">
        <f t="shared" ca="1" si="21"/>
        <v>0</v>
      </c>
      <c r="V146" s="24">
        <f t="shared" ca="1" si="20"/>
        <v>1</v>
      </c>
      <c r="W146" s="2" t="str">
        <f t="shared" ca="1" si="27"/>
        <v/>
      </c>
      <c r="X146" s="2">
        <f t="shared" ca="1" si="24"/>
        <v>2</v>
      </c>
      <c r="Y146" s="2" t="str">
        <f t="shared" ca="1" si="28"/>
        <v/>
      </c>
      <c r="Z146" s="2">
        <f t="shared" ca="1" si="25"/>
        <v>0</v>
      </c>
      <c r="AA146" s="267">
        <f t="shared" ca="1" si="26"/>
        <v>1</v>
      </c>
      <c r="AD146" s="104"/>
      <c r="AH146" s="104"/>
    </row>
    <row r="147" spans="1:34" ht="13.15" hidden="1" x14ac:dyDescent="0.4">
      <c r="A147" s="250">
        <f t="shared" si="22"/>
        <v>133</v>
      </c>
      <c r="B147" s="60" t="s">
        <v>553</v>
      </c>
      <c r="C147" s="60" t="s">
        <v>554</v>
      </c>
      <c r="D147" s="112" t="s">
        <v>385</v>
      </c>
      <c r="E147" s="12">
        <f ca="1">SUM(COUNTIF(INDIRECT("'Success Criteria'!" &amp; ADDRESS(10,A147+4)):INDIRECT("'Success Criteria'!" &amp; ADDRESS(75,A147+4)),"PASS"),COUNTIF(INDIRECT("'Success Criteria'!" &amp; ADDRESS(10,A147+4)):INDIRECT("'Success Criteria'!" &amp; ADDRESS(75,A147+4)),"PASS with comments"))</f>
        <v>0</v>
      </c>
      <c r="F147" s="14">
        <f ca="1">COUNTIF(INDIRECT("'Success Criteria'!" &amp; ADDRESS(10,A147+4)):INDIRECT("'Success Criteria'!" &amp; ADDRESS(75,A147+4)),"NON conformant")</f>
        <v>0</v>
      </c>
      <c r="G147" s="15">
        <f ca="1">COUNTIF(INDIRECT("'Success Criteria'!" &amp; ADDRESS(10,A147+4)):INDIRECT("'Success Criteria'!" &amp; ADDRESS(75,A147+4)),"N/A")</f>
        <v>1</v>
      </c>
      <c r="H147" s="11">
        <f ca="1">COUNTIF(INDIRECT("'Success Criteria'!" &amp; ADDRESS(10,A147+4)):INDIRECT("'Success Criteria'!" &amp; ADDRESS(75,A147+4)),"not tested")</f>
        <v>0</v>
      </c>
      <c r="I147" s="12">
        <f ca="1">SUM(COUNTIF(INDIRECT("'Success Criteria'!" &amp; ADDRESS(80,A147+4)):INDIRECT("'Success Criteria'!" &amp; ADDRESS(131,A147+4)),"PASS"),COUNTIF(INDIRECT("'Success Criteria'!" &amp; ADDRESS(80,A147+4)):INDIRECT("'Success Criteria'!" &amp; ADDRESS(131,A147+4)),"PASS with comments"))</f>
        <v>2</v>
      </c>
      <c r="J147" s="14">
        <f ca="1">COUNTIF(INDIRECT("'Success Criteria'!" &amp; ADDRESS(80,A147+4)):INDIRECT("'Success Criteria'!" &amp; ADDRESS(131,A147+4)),"NON conformant")</f>
        <v>0</v>
      </c>
      <c r="K147" s="15">
        <f ca="1">COUNTIF(INDIRECT("'Success Criteria'!" &amp; ADDRESS(80,A147+4)):INDIRECT("'Success Criteria'!" &amp; ADDRESS(131,A147+4)),"N/A")</f>
        <v>0</v>
      </c>
      <c r="L147" s="11">
        <f ca="1">COUNTIF(INDIRECT("'Success Criteria'!" &amp; ADDRESS(80,A147+4)):INDIRECT("'Success Criteria'!" &amp; ADDRESS(131,A147+4)),"not tested")</f>
        <v>0</v>
      </c>
      <c r="M147" s="12">
        <f ca="1">SUM(COUNTIF(INDIRECT("'Success Criteria'!" &amp; ADDRESS(136,A147+4)):INDIRECT("'Success Criteria'!" &amp; ADDRESS(196,A147+4)),"PASS"),COUNTIF(INDIRECT("'Success Criteria'!" &amp; ADDRESS(136,A147+4)):INDIRECT("'Success Criteria'!" &amp; ADDRESS(196,A147+4)),"PASS with comments"))</f>
        <v>0</v>
      </c>
      <c r="N147" s="14">
        <f ca="1">COUNTIF(INDIRECT("'Success Criteria'!" &amp; ADDRESS(136,A147+4)):INDIRECT("'Success Criteria'!" &amp; ADDRESS(196,A147+4)),"NON conformant")</f>
        <v>0</v>
      </c>
      <c r="O147" s="15">
        <f ca="1">COUNTIF(INDIRECT("'Success Criteria'!" &amp; ADDRESS(136,A147+4)):INDIRECT("'Success Criteria'!" &amp; ADDRESS(196,A147+4)),"N/A")</f>
        <v>0</v>
      </c>
      <c r="P147" s="11">
        <f ca="1">COUNTIF(INDIRECT("'Success Criteria'!" &amp; ADDRESS(136,A147+4)):INDIRECT("'Success Criteria'!" &amp; ADDRESS(196,A147+4)),"not tested")</f>
        <v>0</v>
      </c>
      <c r="Q147" s="12">
        <f t="shared" ca="1" si="23"/>
        <v>2</v>
      </c>
      <c r="R147" s="14">
        <f t="shared" ca="1" si="21"/>
        <v>0</v>
      </c>
      <c r="S147" s="15">
        <f t="shared" ca="1" si="21"/>
        <v>1</v>
      </c>
      <c r="T147" s="11">
        <f t="shared" ca="1" si="21"/>
        <v>0</v>
      </c>
      <c r="V147" s="24">
        <f t="shared" ca="1" si="20"/>
        <v>1</v>
      </c>
      <c r="W147" s="2" t="str">
        <f t="shared" ca="1" si="27"/>
        <v/>
      </c>
      <c r="X147" s="2">
        <f t="shared" ca="1" si="24"/>
        <v>2</v>
      </c>
      <c r="Y147" s="2" t="str">
        <f t="shared" ca="1" si="28"/>
        <v/>
      </c>
      <c r="Z147" s="2">
        <f t="shared" ca="1" si="25"/>
        <v>0</v>
      </c>
      <c r="AA147" s="267">
        <f t="shared" ca="1" si="26"/>
        <v>1</v>
      </c>
      <c r="AD147" s="104"/>
      <c r="AH147" s="104"/>
    </row>
    <row r="148" spans="1:34" ht="13.15" hidden="1" x14ac:dyDescent="0.4">
      <c r="A148" s="250">
        <f t="shared" si="22"/>
        <v>134</v>
      </c>
      <c r="B148" s="60" t="s">
        <v>555</v>
      </c>
      <c r="C148" s="60" t="s">
        <v>556</v>
      </c>
      <c r="D148" s="112" t="s">
        <v>385</v>
      </c>
      <c r="E148" s="12">
        <f ca="1">SUM(COUNTIF(INDIRECT("'Success Criteria'!" &amp; ADDRESS(10,A148+4)):INDIRECT("'Success Criteria'!" &amp; ADDRESS(75,A148+4)),"PASS"),COUNTIF(INDIRECT("'Success Criteria'!" &amp; ADDRESS(10,A148+4)):INDIRECT("'Success Criteria'!" &amp; ADDRESS(75,A148+4)),"PASS with comments"))</f>
        <v>0</v>
      </c>
      <c r="F148" s="14">
        <f ca="1">COUNTIF(INDIRECT("'Success Criteria'!" &amp; ADDRESS(10,A148+4)):INDIRECT("'Success Criteria'!" &amp; ADDRESS(75,A148+4)),"NON conformant")</f>
        <v>0</v>
      </c>
      <c r="G148" s="15">
        <f ca="1">COUNTIF(INDIRECT("'Success Criteria'!" &amp; ADDRESS(10,A148+4)):INDIRECT("'Success Criteria'!" &amp; ADDRESS(75,A148+4)),"N/A")</f>
        <v>1</v>
      </c>
      <c r="H148" s="11">
        <f ca="1">COUNTIF(INDIRECT("'Success Criteria'!" &amp; ADDRESS(10,A148+4)):INDIRECT("'Success Criteria'!" &amp; ADDRESS(75,A148+4)),"not tested")</f>
        <v>0</v>
      </c>
      <c r="I148" s="12">
        <f ca="1">SUM(COUNTIF(INDIRECT("'Success Criteria'!" &amp; ADDRESS(80,A148+4)):INDIRECT("'Success Criteria'!" &amp; ADDRESS(131,A148+4)),"PASS"),COUNTIF(INDIRECT("'Success Criteria'!" &amp; ADDRESS(80,A148+4)):INDIRECT("'Success Criteria'!" &amp; ADDRESS(131,A148+4)),"PASS with comments"))</f>
        <v>2</v>
      </c>
      <c r="J148" s="14">
        <f ca="1">COUNTIF(INDIRECT("'Success Criteria'!" &amp; ADDRESS(80,A148+4)):INDIRECT("'Success Criteria'!" &amp; ADDRESS(131,A148+4)),"NON conformant")</f>
        <v>0</v>
      </c>
      <c r="K148" s="15">
        <f ca="1">COUNTIF(INDIRECT("'Success Criteria'!" &amp; ADDRESS(80,A148+4)):INDIRECT("'Success Criteria'!" &amp; ADDRESS(131,A148+4)),"N/A")</f>
        <v>0</v>
      </c>
      <c r="L148" s="11">
        <f ca="1">COUNTIF(INDIRECT("'Success Criteria'!" &amp; ADDRESS(80,A148+4)):INDIRECT("'Success Criteria'!" &amp; ADDRESS(131,A148+4)),"not tested")</f>
        <v>0</v>
      </c>
      <c r="M148" s="12">
        <f ca="1">SUM(COUNTIF(INDIRECT("'Success Criteria'!" &amp; ADDRESS(136,A148+4)):INDIRECT("'Success Criteria'!" &amp; ADDRESS(196,A148+4)),"PASS"),COUNTIF(INDIRECT("'Success Criteria'!" &amp; ADDRESS(136,A148+4)):INDIRECT("'Success Criteria'!" &amp; ADDRESS(196,A148+4)),"PASS with comments"))</f>
        <v>0</v>
      </c>
      <c r="N148" s="14">
        <f ca="1">COUNTIF(INDIRECT("'Success Criteria'!" &amp; ADDRESS(136,A148+4)):INDIRECT("'Success Criteria'!" &amp; ADDRESS(196,A148+4)),"NON conformant")</f>
        <v>0</v>
      </c>
      <c r="O148" s="15">
        <f ca="1">COUNTIF(INDIRECT("'Success Criteria'!" &amp; ADDRESS(136,A148+4)):INDIRECT("'Success Criteria'!" &amp; ADDRESS(196,A148+4)),"N/A")</f>
        <v>0</v>
      </c>
      <c r="P148" s="11">
        <f ca="1">COUNTIF(INDIRECT("'Success Criteria'!" &amp; ADDRESS(136,A148+4)):INDIRECT("'Success Criteria'!" &amp; ADDRESS(196,A148+4)),"not tested")</f>
        <v>0</v>
      </c>
      <c r="Q148" s="12">
        <f t="shared" ca="1" si="23"/>
        <v>2</v>
      </c>
      <c r="R148" s="14">
        <f t="shared" ca="1" si="21"/>
        <v>0</v>
      </c>
      <c r="S148" s="15">
        <f t="shared" ca="1" si="21"/>
        <v>1</v>
      </c>
      <c r="T148" s="11">
        <f t="shared" ca="1" si="21"/>
        <v>0</v>
      </c>
      <c r="V148" s="24">
        <f t="shared" ca="1" si="20"/>
        <v>1</v>
      </c>
      <c r="W148" s="2" t="str">
        <f t="shared" ca="1" si="27"/>
        <v/>
      </c>
      <c r="X148" s="2">
        <f t="shared" ca="1" si="24"/>
        <v>2</v>
      </c>
      <c r="Y148" s="2" t="str">
        <f t="shared" ca="1" si="28"/>
        <v/>
      </c>
      <c r="Z148" s="2">
        <f t="shared" ca="1" si="25"/>
        <v>0</v>
      </c>
      <c r="AA148" s="267">
        <f t="shared" ca="1" si="26"/>
        <v>1</v>
      </c>
      <c r="AD148" s="104"/>
      <c r="AH148" s="104"/>
    </row>
    <row r="149" spans="1:34" ht="13.15" hidden="1" x14ac:dyDescent="0.4">
      <c r="A149" s="250">
        <f t="shared" si="22"/>
        <v>135</v>
      </c>
      <c r="B149" s="60" t="s">
        <v>557</v>
      </c>
      <c r="C149" s="60" t="s">
        <v>558</v>
      </c>
      <c r="D149" s="112" t="s">
        <v>385</v>
      </c>
      <c r="E149" s="12">
        <f ca="1">SUM(COUNTIF(INDIRECT("'Success Criteria'!" &amp; ADDRESS(10,A149+4)):INDIRECT("'Success Criteria'!" &amp; ADDRESS(75,A149+4)),"PASS"),COUNTIF(INDIRECT("'Success Criteria'!" &amp; ADDRESS(10,A149+4)):INDIRECT("'Success Criteria'!" &amp; ADDRESS(75,A149+4)),"PASS with comments"))</f>
        <v>0</v>
      </c>
      <c r="F149" s="14">
        <f ca="1">COUNTIF(INDIRECT("'Success Criteria'!" &amp; ADDRESS(10,A149+4)):INDIRECT("'Success Criteria'!" &amp; ADDRESS(75,A149+4)),"NON conformant")</f>
        <v>0</v>
      </c>
      <c r="G149" s="15">
        <f ca="1">COUNTIF(INDIRECT("'Success Criteria'!" &amp; ADDRESS(10,A149+4)):INDIRECT("'Success Criteria'!" &amp; ADDRESS(75,A149+4)),"N/A")</f>
        <v>1</v>
      </c>
      <c r="H149" s="11">
        <f ca="1">COUNTIF(INDIRECT("'Success Criteria'!" &amp; ADDRESS(10,A149+4)):INDIRECT("'Success Criteria'!" &amp; ADDRESS(75,A149+4)),"not tested")</f>
        <v>0</v>
      </c>
      <c r="I149" s="12">
        <f ca="1">SUM(COUNTIF(INDIRECT("'Success Criteria'!" &amp; ADDRESS(80,A149+4)):INDIRECT("'Success Criteria'!" &amp; ADDRESS(131,A149+4)),"PASS"),COUNTIF(INDIRECT("'Success Criteria'!" &amp; ADDRESS(80,A149+4)):INDIRECT("'Success Criteria'!" &amp; ADDRESS(131,A149+4)),"PASS with comments"))</f>
        <v>2</v>
      </c>
      <c r="J149" s="14">
        <f ca="1">COUNTIF(INDIRECT("'Success Criteria'!" &amp; ADDRESS(80,A149+4)):INDIRECT("'Success Criteria'!" &amp; ADDRESS(131,A149+4)),"NON conformant")</f>
        <v>0</v>
      </c>
      <c r="K149" s="15">
        <f ca="1">COUNTIF(INDIRECT("'Success Criteria'!" &amp; ADDRESS(80,A149+4)):INDIRECT("'Success Criteria'!" &amp; ADDRESS(131,A149+4)),"N/A")</f>
        <v>0</v>
      </c>
      <c r="L149" s="11">
        <f ca="1">COUNTIF(INDIRECT("'Success Criteria'!" &amp; ADDRESS(80,A149+4)):INDIRECT("'Success Criteria'!" &amp; ADDRESS(131,A149+4)),"not tested")</f>
        <v>0</v>
      </c>
      <c r="M149" s="12">
        <f ca="1">SUM(COUNTIF(INDIRECT("'Success Criteria'!" &amp; ADDRESS(136,A149+4)):INDIRECT("'Success Criteria'!" &amp; ADDRESS(196,A149+4)),"PASS"),COUNTIF(INDIRECT("'Success Criteria'!" &amp; ADDRESS(136,A149+4)):INDIRECT("'Success Criteria'!" &amp; ADDRESS(196,A149+4)),"PASS with comments"))</f>
        <v>0</v>
      </c>
      <c r="N149" s="14">
        <f ca="1">COUNTIF(INDIRECT("'Success Criteria'!" &amp; ADDRESS(136,A149+4)):INDIRECT("'Success Criteria'!" &amp; ADDRESS(196,A149+4)),"NON conformant")</f>
        <v>0</v>
      </c>
      <c r="O149" s="15">
        <f ca="1">COUNTIF(INDIRECT("'Success Criteria'!" &amp; ADDRESS(136,A149+4)):INDIRECT("'Success Criteria'!" &amp; ADDRESS(196,A149+4)),"N/A")</f>
        <v>0</v>
      </c>
      <c r="P149" s="11">
        <f ca="1">COUNTIF(INDIRECT("'Success Criteria'!" &amp; ADDRESS(136,A149+4)):INDIRECT("'Success Criteria'!" &amp; ADDRESS(196,A149+4)),"not tested")</f>
        <v>0</v>
      </c>
      <c r="Q149" s="12">
        <f t="shared" ca="1" si="23"/>
        <v>2</v>
      </c>
      <c r="R149" s="14">
        <f t="shared" ca="1" si="21"/>
        <v>0</v>
      </c>
      <c r="S149" s="15">
        <f t="shared" ca="1" si="21"/>
        <v>1</v>
      </c>
      <c r="T149" s="11">
        <f t="shared" ca="1" si="21"/>
        <v>0</v>
      </c>
      <c r="V149" s="24">
        <f t="shared" ca="1" si="20"/>
        <v>1</v>
      </c>
      <c r="W149" s="2" t="str">
        <f t="shared" ca="1" si="27"/>
        <v/>
      </c>
      <c r="X149" s="2">
        <f t="shared" ca="1" si="24"/>
        <v>2</v>
      </c>
      <c r="Y149" s="2" t="str">
        <f t="shared" ca="1" si="28"/>
        <v/>
      </c>
      <c r="Z149" s="2">
        <f t="shared" ca="1" si="25"/>
        <v>0</v>
      </c>
      <c r="AA149" s="267">
        <f t="shared" ca="1" si="26"/>
        <v>1</v>
      </c>
      <c r="AD149" s="104"/>
      <c r="AH149" s="104"/>
    </row>
    <row r="150" spans="1:34" ht="13.15" hidden="1" x14ac:dyDescent="0.4">
      <c r="A150" s="250">
        <f t="shared" si="22"/>
        <v>136</v>
      </c>
      <c r="B150" s="60" t="s">
        <v>559</v>
      </c>
      <c r="C150" s="60" t="s">
        <v>560</v>
      </c>
      <c r="D150" s="112" t="s">
        <v>385</v>
      </c>
      <c r="E150" s="12">
        <f ca="1">SUM(COUNTIF(INDIRECT("'Success Criteria'!" &amp; ADDRESS(10,A150+4)):INDIRECT("'Success Criteria'!" &amp; ADDRESS(75,A150+4)),"PASS"),COUNTIF(INDIRECT("'Success Criteria'!" &amp; ADDRESS(10,A150+4)):INDIRECT("'Success Criteria'!" &amp; ADDRESS(75,A150+4)),"PASS with comments"))</f>
        <v>0</v>
      </c>
      <c r="F150" s="14">
        <f ca="1">COUNTIF(INDIRECT("'Success Criteria'!" &amp; ADDRESS(10,A150+4)):INDIRECT("'Success Criteria'!" &amp; ADDRESS(75,A150+4)),"NON conformant")</f>
        <v>0</v>
      </c>
      <c r="G150" s="15">
        <f ca="1">COUNTIF(INDIRECT("'Success Criteria'!" &amp; ADDRESS(10,A150+4)):INDIRECT("'Success Criteria'!" &amp; ADDRESS(75,A150+4)),"N/A")</f>
        <v>1</v>
      </c>
      <c r="H150" s="11">
        <f ca="1">COUNTIF(INDIRECT("'Success Criteria'!" &amp; ADDRESS(10,A150+4)):INDIRECT("'Success Criteria'!" &amp; ADDRESS(75,A150+4)),"not tested")</f>
        <v>0</v>
      </c>
      <c r="I150" s="12">
        <f ca="1">SUM(COUNTIF(INDIRECT("'Success Criteria'!" &amp; ADDRESS(80,A150+4)):INDIRECT("'Success Criteria'!" &amp; ADDRESS(131,A150+4)),"PASS"),COUNTIF(INDIRECT("'Success Criteria'!" &amp; ADDRESS(80,A150+4)):INDIRECT("'Success Criteria'!" &amp; ADDRESS(131,A150+4)),"PASS with comments"))</f>
        <v>2</v>
      </c>
      <c r="J150" s="14">
        <f ca="1">COUNTIF(INDIRECT("'Success Criteria'!" &amp; ADDRESS(80,A150+4)):INDIRECT("'Success Criteria'!" &amp; ADDRESS(131,A150+4)),"NON conformant")</f>
        <v>0</v>
      </c>
      <c r="K150" s="15">
        <f ca="1">COUNTIF(INDIRECT("'Success Criteria'!" &amp; ADDRESS(80,A150+4)):INDIRECT("'Success Criteria'!" &amp; ADDRESS(131,A150+4)),"N/A")</f>
        <v>0</v>
      </c>
      <c r="L150" s="11">
        <f ca="1">COUNTIF(INDIRECT("'Success Criteria'!" &amp; ADDRESS(80,A150+4)):INDIRECT("'Success Criteria'!" &amp; ADDRESS(131,A150+4)),"not tested")</f>
        <v>0</v>
      </c>
      <c r="M150" s="12">
        <f ca="1">SUM(COUNTIF(INDIRECT("'Success Criteria'!" &amp; ADDRESS(136,A150+4)):INDIRECT("'Success Criteria'!" &amp; ADDRESS(196,A150+4)),"PASS"),COUNTIF(INDIRECT("'Success Criteria'!" &amp; ADDRESS(136,A150+4)):INDIRECT("'Success Criteria'!" &amp; ADDRESS(196,A150+4)),"PASS with comments"))</f>
        <v>0</v>
      </c>
      <c r="N150" s="14">
        <f ca="1">COUNTIF(INDIRECT("'Success Criteria'!" &amp; ADDRESS(136,A150+4)):INDIRECT("'Success Criteria'!" &amp; ADDRESS(196,A150+4)),"NON conformant")</f>
        <v>0</v>
      </c>
      <c r="O150" s="15">
        <f ca="1">COUNTIF(INDIRECT("'Success Criteria'!" &amp; ADDRESS(136,A150+4)):INDIRECT("'Success Criteria'!" &amp; ADDRESS(196,A150+4)),"N/A")</f>
        <v>0</v>
      </c>
      <c r="P150" s="11">
        <f ca="1">COUNTIF(INDIRECT("'Success Criteria'!" &amp; ADDRESS(136,A150+4)):INDIRECT("'Success Criteria'!" &amp; ADDRESS(196,A150+4)),"not tested")</f>
        <v>0</v>
      </c>
      <c r="Q150" s="12">
        <f t="shared" ca="1" si="23"/>
        <v>2</v>
      </c>
      <c r="R150" s="14">
        <f t="shared" ca="1" si="21"/>
        <v>0</v>
      </c>
      <c r="S150" s="15">
        <f t="shared" ca="1" si="21"/>
        <v>1</v>
      </c>
      <c r="T150" s="11">
        <f t="shared" ca="1" si="21"/>
        <v>0</v>
      </c>
      <c r="V150" s="24">
        <f t="shared" ca="1" si="20"/>
        <v>1</v>
      </c>
      <c r="W150" s="2" t="str">
        <f t="shared" ca="1" si="27"/>
        <v/>
      </c>
      <c r="X150" s="2">
        <f t="shared" ca="1" si="24"/>
        <v>2</v>
      </c>
      <c r="Y150" s="2" t="str">
        <f t="shared" ca="1" si="28"/>
        <v/>
      </c>
      <c r="Z150" s="2">
        <f t="shared" ca="1" si="25"/>
        <v>0</v>
      </c>
      <c r="AA150" s="267">
        <f t="shared" ca="1" si="26"/>
        <v>1</v>
      </c>
      <c r="AD150" s="104"/>
      <c r="AH150" s="104"/>
    </row>
    <row r="151" spans="1:34" ht="13.15" hidden="1" x14ac:dyDescent="0.4">
      <c r="A151" s="250">
        <f t="shared" si="22"/>
        <v>137</v>
      </c>
      <c r="B151" s="60" t="s">
        <v>561</v>
      </c>
      <c r="C151" s="60" t="s">
        <v>562</v>
      </c>
      <c r="D151" s="112" t="s">
        <v>385</v>
      </c>
      <c r="E151" s="12">
        <f ca="1">SUM(COUNTIF(INDIRECT("'Success Criteria'!" &amp; ADDRESS(10,A151+4)):INDIRECT("'Success Criteria'!" &amp; ADDRESS(75,A151+4)),"PASS"),COUNTIF(INDIRECT("'Success Criteria'!" &amp; ADDRESS(10,A151+4)):INDIRECT("'Success Criteria'!" &amp; ADDRESS(75,A151+4)),"PASS with comments"))</f>
        <v>0</v>
      </c>
      <c r="F151" s="14">
        <f ca="1">COUNTIF(INDIRECT("'Success Criteria'!" &amp; ADDRESS(10,A151+4)):INDIRECT("'Success Criteria'!" &amp; ADDRESS(75,A151+4)),"NON conformant")</f>
        <v>0</v>
      </c>
      <c r="G151" s="15">
        <f ca="1">COUNTIF(INDIRECT("'Success Criteria'!" &amp; ADDRESS(10,A151+4)):INDIRECT("'Success Criteria'!" &amp; ADDRESS(75,A151+4)),"N/A")</f>
        <v>1</v>
      </c>
      <c r="H151" s="11">
        <f ca="1">COUNTIF(INDIRECT("'Success Criteria'!" &amp; ADDRESS(10,A151+4)):INDIRECT("'Success Criteria'!" &amp; ADDRESS(75,A151+4)),"not tested")</f>
        <v>0</v>
      </c>
      <c r="I151" s="12">
        <f ca="1">SUM(COUNTIF(INDIRECT("'Success Criteria'!" &amp; ADDRESS(80,A151+4)):INDIRECT("'Success Criteria'!" &amp; ADDRESS(131,A151+4)),"PASS"),COUNTIF(INDIRECT("'Success Criteria'!" &amp; ADDRESS(80,A151+4)):INDIRECT("'Success Criteria'!" &amp; ADDRESS(131,A151+4)),"PASS with comments"))</f>
        <v>2</v>
      </c>
      <c r="J151" s="14">
        <f ca="1">COUNTIF(INDIRECT("'Success Criteria'!" &amp; ADDRESS(80,A151+4)):INDIRECT("'Success Criteria'!" &amp; ADDRESS(131,A151+4)),"NON conformant")</f>
        <v>0</v>
      </c>
      <c r="K151" s="15">
        <f ca="1">COUNTIF(INDIRECT("'Success Criteria'!" &amp; ADDRESS(80,A151+4)):INDIRECT("'Success Criteria'!" &amp; ADDRESS(131,A151+4)),"N/A")</f>
        <v>0</v>
      </c>
      <c r="L151" s="11">
        <f ca="1">COUNTIF(INDIRECT("'Success Criteria'!" &amp; ADDRESS(80,A151+4)):INDIRECT("'Success Criteria'!" &amp; ADDRESS(131,A151+4)),"not tested")</f>
        <v>0</v>
      </c>
      <c r="M151" s="12">
        <f ca="1">SUM(COUNTIF(INDIRECT("'Success Criteria'!" &amp; ADDRESS(136,A151+4)):INDIRECT("'Success Criteria'!" &amp; ADDRESS(196,A151+4)),"PASS"),COUNTIF(INDIRECT("'Success Criteria'!" &amp; ADDRESS(136,A151+4)):INDIRECT("'Success Criteria'!" &amp; ADDRESS(196,A151+4)),"PASS with comments"))</f>
        <v>0</v>
      </c>
      <c r="N151" s="14">
        <f ca="1">COUNTIF(INDIRECT("'Success Criteria'!" &amp; ADDRESS(136,A151+4)):INDIRECT("'Success Criteria'!" &amp; ADDRESS(196,A151+4)),"NON conformant")</f>
        <v>0</v>
      </c>
      <c r="O151" s="15">
        <f ca="1">COUNTIF(INDIRECT("'Success Criteria'!" &amp; ADDRESS(136,A151+4)):INDIRECT("'Success Criteria'!" &amp; ADDRESS(196,A151+4)),"N/A")</f>
        <v>0</v>
      </c>
      <c r="P151" s="11">
        <f ca="1">COUNTIF(INDIRECT("'Success Criteria'!" &amp; ADDRESS(136,A151+4)):INDIRECT("'Success Criteria'!" &amp; ADDRESS(196,A151+4)),"not tested")</f>
        <v>0</v>
      </c>
      <c r="Q151" s="12">
        <f t="shared" ca="1" si="23"/>
        <v>2</v>
      </c>
      <c r="R151" s="14">
        <f t="shared" ca="1" si="21"/>
        <v>0</v>
      </c>
      <c r="S151" s="15">
        <f t="shared" ca="1" si="21"/>
        <v>1</v>
      </c>
      <c r="T151" s="11">
        <f t="shared" ca="1" si="21"/>
        <v>0</v>
      </c>
      <c r="V151" s="24">
        <f t="shared" ca="1" si="20"/>
        <v>1</v>
      </c>
      <c r="W151" s="2" t="str">
        <f t="shared" ca="1" si="27"/>
        <v/>
      </c>
      <c r="X151" s="2">
        <f t="shared" ca="1" si="24"/>
        <v>2</v>
      </c>
      <c r="Y151" s="2" t="str">
        <f t="shared" ca="1" si="28"/>
        <v/>
      </c>
      <c r="Z151" s="2">
        <f t="shared" ca="1" si="25"/>
        <v>0</v>
      </c>
      <c r="AA151" s="267">
        <f t="shared" ca="1" si="26"/>
        <v>1</v>
      </c>
      <c r="AD151" s="104"/>
      <c r="AH151" s="104"/>
    </row>
    <row r="152" spans="1:34" ht="13.15" hidden="1" x14ac:dyDescent="0.4">
      <c r="A152" s="250">
        <f t="shared" si="22"/>
        <v>138</v>
      </c>
      <c r="B152" s="60" t="s">
        <v>563</v>
      </c>
      <c r="C152" s="60" t="s">
        <v>564</v>
      </c>
      <c r="D152" s="112" t="s">
        <v>385</v>
      </c>
      <c r="E152" s="12">
        <f ca="1">SUM(COUNTIF(INDIRECT("'Success Criteria'!" &amp; ADDRESS(10,A152+4)):INDIRECT("'Success Criteria'!" &amp; ADDRESS(75,A152+4)),"PASS"),COUNTIF(INDIRECT("'Success Criteria'!" &amp; ADDRESS(10,A152+4)):INDIRECT("'Success Criteria'!" &amp; ADDRESS(75,A152+4)),"PASS with comments"))</f>
        <v>0</v>
      </c>
      <c r="F152" s="14">
        <f ca="1">COUNTIF(INDIRECT("'Success Criteria'!" &amp; ADDRESS(10,A152+4)):INDIRECT("'Success Criteria'!" &amp; ADDRESS(75,A152+4)),"NON conformant")</f>
        <v>0</v>
      </c>
      <c r="G152" s="15">
        <f ca="1">COUNTIF(INDIRECT("'Success Criteria'!" &amp; ADDRESS(10,A152+4)):INDIRECT("'Success Criteria'!" &amp; ADDRESS(75,A152+4)),"N/A")</f>
        <v>1</v>
      </c>
      <c r="H152" s="11">
        <f ca="1">COUNTIF(INDIRECT("'Success Criteria'!" &amp; ADDRESS(10,A152+4)):INDIRECT("'Success Criteria'!" &amp; ADDRESS(75,A152+4)),"not tested")</f>
        <v>0</v>
      </c>
      <c r="I152" s="12">
        <f ca="1">SUM(COUNTIF(INDIRECT("'Success Criteria'!" &amp; ADDRESS(80,A152+4)):INDIRECT("'Success Criteria'!" &amp; ADDRESS(131,A152+4)),"PASS"),COUNTIF(INDIRECT("'Success Criteria'!" &amp; ADDRESS(80,A152+4)):INDIRECT("'Success Criteria'!" &amp; ADDRESS(131,A152+4)),"PASS with comments"))</f>
        <v>2</v>
      </c>
      <c r="J152" s="14">
        <f ca="1">COUNTIF(INDIRECT("'Success Criteria'!" &amp; ADDRESS(80,A152+4)):INDIRECT("'Success Criteria'!" &amp; ADDRESS(131,A152+4)),"NON conformant")</f>
        <v>0</v>
      </c>
      <c r="K152" s="15">
        <f ca="1">COUNTIF(INDIRECT("'Success Criteria'!" &amp; ADDRESS(80,A152+4)):INDIRECT("'Success Criteria'!" &amp; ADDRESS(131,A152+4)),"N/A")</f>
        <v>0</v>
      </c>
      <c r="L152" s="11">
        <f ca="1">COUNTIF(INDIRECT("'Success Criteria'!" &amp; ADDRESS(80,A152+4)):INDIRECT("'Success Criteria'!" &amp; ADDRESS(131,A152+4)),"not tested")</f>
        <v>0</v>
      </c>
      <c r="M152" s="12">
        <f ca="1">SUM(COUNTIF(INDIRECT("'Success Criteria'!" &amp; ADDRESS(136,A152+4)):INDIRECT("'Success Criteria'!" &amp; ADDRESS(196,A152+4)),"PASS"),COUNTIF(INDIRECT("'Success Criteria'!" &amp; ADDRESS(136,A152+4)):INDIRECT("'Success Criteria'!" &amp; ADDRESS(196,A152+4)),"PASS with comments"))</f>
        <v>0</v>
      </c>
      <c r="N152" s="14">
        <f ca="1">COUNTIF(INDIRECT("'Success Criteria'!" &amp; ADDRESS(136,A152+4)):INDIRECT("'Success Criteria'!" &amp; ADDRESS(196,A152+4)),"NON conformant")</f>
        <v>0</v>
      </c>
      <c r="O152" s="15">
        <f ca="1">COUNTIF(INDIRECT("'Success Criteria'!" &amp; ADDRESS(136,A152+4)):INDIRECT("'Success Criteria'!" &amp; ADDRESS(196,A152+4)),"N/A")</f>
        <v>0</v>
      </c>
      <c r="P152" s="11">
        <f ca="1">COUNTIF(INDIRECT("'Success Criteria'!" &amp; ADDRESS(136,A152+4)):INDIRECT("'Success Criteria'!" &amp; ADDRESS(196,A152+4)),"not tested")</f>
        <v>0</v>
      </c>
      <c r="Q152" s="12">
        <f t="shared" ca="1" si="23"/>
        <v>2</v>
      </c>
      <c r="R152" s="14">
        <f t="shared" ca="1" si="21"/>
        <v>0</v>
      </c>
      <c r="S152" s="15">
        <f t="shared" ca="1" si="21"/>
        <v>1</v>
      </c>
      <c r="T152" s="11">
        <f t="shared" ca="1" si="21"/>
        <v>0</v>
      </c>
      <c r="V152" s="24">
        <f t="shared" ca="1" si="20"/>
        <v>1</v>
      </c>
      <c r="W152" s="2" t="str">
        <f t="shared" ca="1" si="27"/>
        <v/>
      </c>
      <c r="X152" s="2">
        <f t="shared" ca="1" si="24"/>
        <v>2</v>
      </c>
      <c r="Y152" s="2" t="str">
        <f t="shared" ca="1" si="28"/>
        <v/>
      </c>
      <c r="Z152" s="2">
        <f t="shared" ca="1" si="25"/>
        <v>0</v>
      </c>
      <c r="AA152" s="267">
        <f t="shared" ca="1" si="26"/>
        <v>1</v>
      </c>
      <c r="AD152" s="104"/>
      <c r="AH152" s="104"/>
    </row>
    <row r="153" spans="1:34" ht="13.15" hidden="1" x14ac:dyDescent="0.4">
      <c r="A153" s="250">
        <f t="shared" si="22"/>
        <v>139</v>
      </c>
      <c r="B153" s="60" t="s">
        <v>565</v>
      </c>
      <c r="C153" s="60" t="s">
        <v>566</v>
      </c>
      <c r="D153" s="112" t="s">
        <v>385</v>
      </c>
      <c r="E153" s="12">
        <f ca="1">SUM(COUNTIF(INDIRECT("'Success Criteria'!" &amp; ADDRESS(10,A153+4)):INDIRECT("'Success Criteria'!" &amp; ADDRESS(75,A153+4)),"PASS"),COUNTIF(INDIRECT("'Success Criteria'!" &amp; ADDRESS(10,A153+4)):INDIRECT("'Success Criteria'!" &amp; ADDRESS(75,A153+4)),"PASS with comments"))</f>
        <v>0</v>
      </c>
      <c r="F153" s="14">
        <f ca="1">COUNTIF(INDIRECT("'Success Criteria'!" &amp; ADDRESS(10,A153+4)):INDIRECT("'Success Criteria'!" &amp; ADDRESS(75,A153+4)),"NON conformant")</f>
        <v>0</v>
      </c>
      <c r="G153" s="15">
        <f ca="1">COUNTIF(INDIRECT("'Success Criteria'!" &amp; ADDRESS(10,A153+4)):INDIRECT("'Success Criteria'!" &amp; ADDRESS(75,A153+4)),"N/A")</f>
        <v>1</v>
      </c>
      <c r="H153" s="11">
        <f ca="1">COUNTIF(INDIRECT("'Success Criteria'!" &amp; ADDRESS(10,A153+4)):INDIRECT("'Success Criteria'!" &amp; ADDRESS(75,A153+4)),"not tested")</f>
        <v>0</v>
      </c>
      <c r="I153" s="12">
        <f ca="1">SUM(COUNTIF(INDIRECT("'Success Criteria'!" &amp; ADDRESS(80,A153+4)):INDIRECT("'Success Criteria'!" &amp; ADDRESS(131,A153+4)),"PASS"),COUNTIF(INDIRECT("'Success Criteria'!" &amp; ADDRESS(80,A153+4)):INDIRECT("'Success Criteria'!" &amp; ADDRESS(131,A153+4)),"PASS with comments"))</f>
        <v>2</v>
      </c>
      <c r="J153" s="14">
        <f ca="1">COUNTIF(INDIRECT("'Success Criteria'!" &amp; ADDRESS(80,A153+4)):INDIRECT("'Success Criteria'!" &amp; ADDRESS(131,A153+4)),"NON conformant")</f>
        <v>0</v>
      </c>
      <c r="K153" s="15">
        <f ca="1">COUNTIF(INDIRECT("'Success Criteria'!" &amp; ADDRESS(80,A153+4)):INDIRECT("'Success Criteria'!" &amp; ADDRESS(131,A153+4)),"N/A")</f>
        <v>0</v>
      </c>
      <c r="L153" s="11">
        <f ca="1">COUNTIF(INDIRECT("'Success Criteria'!" &amp; ADDRESS(80,A153+4)):INDIRECT("'Success Criteria'!" &amp; ADDRESS(131,A153+4)),"not tested")</f>
        <v>0</v>
      </c>
      <c r="M153" s="12">
        <f ca="1">SUM(COUNTIF(INDIRECT("'Success Criteria'!" &amp; ADDRESS(136,A153+4)):INDIRECT("'Success Criteria'!" &amp; ADDRESS(196,A153+4)),"PASS"),COUNTIF(INDIRECT("'Success Criteria'!" &amp; ADDRESS(136,A153+4)):INDIRECT("'Success Criteria'!" &amp; ADDRESS(196,A153+4)),"PASS with comments"))</f>
        <v>0</v>
      </c>
      <c r="N153" s="14">
        <f ca="1">COUNTIF(INDIRECT("'Success Criteria'!" &amp; ADDRESS(136,A153+4)):INDIRECT("'Success Criteria'!" &amp; ADDRESS(196,A153+4)),"NON conformant")</f>
        <v>0</v>
      </c>
      <c r="O153" s="15">
        <f ca="1">COUNTIF(INDIRECT("'Success Criteria'!" &amp; ADDRESS(136,A153+4)):INDIRECT("'Success Criteria'!" &amp; ADDRESS(196,A153+4)),"N/A")</f>
        <v>0</v>
      </c>
      <c r="P153" s="11">
        <f ca="1">COUNTIF(INDIRECT("'Success Criteria'!" &amp; ADDRESS(136,A153+4)):INDIRECT("'Success Criteria'!" &amp; ADDRESS(196,A153+4)),"not tested")</f>
        <v>0</v>
      </c>
      <c r="Q153" s="12">
        <f t="shared" ca="1" si="23"/>
        <v>2</v>
      </c>
      <c r="R153" s="14">
        <f t="shared" ca="1" si="21"/>
        <v>0</v>
      </c>
      <c r="S153" s="15">
        <f t="shared" ca="1" si="21"/>
        <v>1</v>
      </c>
      <c r="T153" s="11">
        <f t="shared" ca="1" si="21"/>
        <v>0</v>
      </c>
      <c r="V153" s="24">
        <f t="shared" ca="1" si="20"/>
        <v>1</v>
      </c>
      <c r="W153" s="2" t="str">
        <f t="shared" ca="1" si="27"/>
        <v/>
      </c>
      <c r="X153" s="2">
        <f t="shared" ca="1" si="24"/>
        <v>2</v>
      </c>
      <c r="Y153" s="2" t="str">
        <f t="shared" ca="1" si="28"/>
        <v/>
      </c>
      <c r="Z153" s="2">
        <f t="shared" ca="1" si="25"/>
        <v>0</v>
      </c>
      <c r="AA153" s="267">
        <f t="shared" ca="1" si="26"/>
        <v>1</v>
      </c>
      <c r="AD153" s="104"/>
      <c r="AH153" s="104"/>
    </row>
    <row r="154" spans="1:34" ht="13.15" hidden="1" x14ac:dyDescent="0.4">
      <c r="A154" s="250">
        <f t="shared" si="22"/>
        <v>140</v>
      </c>
      <c r="B154" s="60" t="s">
        <v>567</v>
      </c>
      <c r="C154" s="60" t="s">
        <v>568</v>
      </c>
      <c r="D154" s="112" t="s">
        <v>385</v>
      </c>
      <c r="E154" s="12">
        <f ca="1">SUM(COUNTIF(INDIRECT("'Success Criteria'!" &amp; ADDRESS(10,A154+4)):INDIRECT("'Success Criteria'!" &amp; ADDRESS(75,A154+4)),"PASS"),COUNTIF(INDIRECT("'Success Criteria'!" &amp; ADDRESS(10,A154+4)):INDIRECT("'Success Criteria'!" &amp; ADDRESS(75,A154+4)),"PASS with comments"))</f>
        <v>0</v>
      </c>
      <c r="F154" s="14">
        <f ca="1">COUNTIF(INDIRECT("'Success Criteria'!" &amp; ADDRESS(10,A154+4)):INDIRECT("'Success Criteria'!" &amp; ADDRESS(75,A154+4)),"NON conformant")</f>
        <v>0</v>
      </c>
      <c r="G154" s="15">
        <f ca="1">COUNTIF(INDIRECT("'Success Criteria'!" &amp; ADDRESS(10,A154+4)):INDIRECT("'Success Criteria'!" &amp; ADDRESS(75,A154+4)),"N/A")</f>
        <v>1</v>
      </c>
      <c r="H154" s="11">
        <f ca="1">COUNTIF(INDIRECT("'Success Criteria'!" &amp; ADDRESS(10,A154+4)):INDIRECT("'Success Criteria'!" &amp; ADDRESS(75,A154+4)),"not tested")</f>
        <v>0</v>
      </c>
      <c r="I154" s="12">
        <f ca="1">SUM(COUNTIF(INDIRECT("'Success Criteria'!" &amp; ADDRESS(80,A154+4)):INDIRECT("'Success Criteria'!" &amp; ADDRESS(131,A154+4)),"PASS"),COUNTIF(INDIRECT("'Success Criteria'!" &amp; ADDRESS(80,A154+4)):INDIRECT("'Success Criteria'!" &amp; ADDRESS(131,A154+4)),"PASS with comments"))</f>
        <v>2</v>
      </c>
      <c r="J154" s="14">
        <f ca="1">COUNTIF(INDIRECT("'Success Criteria'!" &amp; ADDRESS(80,A154+4)):INDIRECT("'Success Criteria'!" &amp; ADDRESS(131,A154+4)),"NON conformant")</f>
        <v>0</v>
      </c>
      <c r="K154" s="15">
        <f ca="1">COUNTIF(INDIRECT("'Success Criteria'!" &amp; ADDRESS(80,A154+4)):INDIRECT("'Success Criteria'!" &amp; ADDRESS(131,A154+4)),"N/A")</f>
        <v>0</v>
      </c>
      <c r="L154" s="11">
        <f ca="1">COUNTIF(INDIRECT("'Success Criteria'!" &amp; ADDRESS(80,A154+4)):INDIRECT("'Success Criteria'!" &amp; ADDRESS(131,A154+4)),"not tested")</f>
        <v>0</v>
      </c>
      <c r="M154" s="12">
        <f ca="1">SUM(COUNTIF(INDIRECT("'Success Criteria'!" &amp; ADDRESS(136,A154+4)):INDIRECT("'Success Criteria'!" &amp; ADDRESS(196,A154+4)),"PASS"),COUNTIF(INDIRECT("'Success Criteria'!" &amp; ADDRESS(136,A154+4)):INDIRECT("'Success Criteria'!" &amp; ADDRESS(196,A154+4)),"PASS with comments"))</f>
        <v>0</v>
      </c>
      <c r="N154" s="14">
        <f ca="1">COUNTIF(INDIRECT("'Success Criteria'!" &amp; ADDRESS(136,A154+4)):INDIRECT("'Success Criteria'!" &amp; ADDRESS(196,A154+4)),"NON conformant")</f>
        <v>0</v>
      </c>
      <c r="O154" s="15">
        <f ca="1">COUNTIF(INDIRECT("'Success Criteria'!" &amp; ADDRESS(136,A154+4)):INDIRECT("'Success Criteria'!" &amp; ADDRESS(196,A154+4)),"N/A")</f>
        <v>0</v>
      </c>
      <c r="P154" s="11">
        <f ca="1">COUNTIF(INDIRECT("'Success Criteria'!" &amp; ADDRESS(136,A154+4)):INDIRECT("'Success Criteria'!" &amp; ADDRESS(196,A154+4)),"not tested")</f>
        <v>0</v>
      </c>
      <c r="Q154" s="12">
        <f t="shared" ca="1" si="23"/>
        <v>2</v>
      </c>
      <c r="R154" s="14">
        <f t="shared" ca="1" si="21"/>
        <v>0</v>
      </c>
      <c r="S154" s="15">
        <f t="shared" ca="1" si="21"/>
        <v>1</v>
      </c>
      <c r="T154" s="11">
        <f t="shared" ca="1" si="21"/>
        <v>0</v>
      </c>
      <c r="V154" s="24">
        <f t="shared" ca="1" si="20"/>
        <v>1</v>
      </c>
      <c r="W154" s="2" t="str">
        <f t="shared" ca="1" si="27"/>
        <v/>
      </c>
      <c r="X154" s="2">
        <f t="shared" ca="1" si="24"/>
        <v>2</v>
      </c>
      <c r="Y154" s="2" t="str">
        <f t="shared" ca="1" si="28"/>
        <v/>
      </c>
      <c r="Z154" s="2">
        <f t="shared" ca="1" si="25"/>
        <v>0</v>
      </c>
      <c r="AA154" s="267">
        <f t="shared" ca="1" si="26"/>
        <v>1</v>
      </c>
      <c r="AD154" s="104"/>
      <c r="AH154" s="104"/>
    </row>
    <row r="155" spans="1:34" ht="13.15" hidden="1" x14ac:dyDescent="0.4">
      <c r="A155" s="250">
        <f t="shared" si="22"/>
        <v>141</v>
      </c>
      <c r="B155" s="60" t="s">
        <v>569</v>
      </c>
      <c r="C155" s="60" t="s">
        <v>570</v>
      </c>
      <c r="D155" s="112" t="s">
        <v>385</v>
      </c>
      <c r="E155" s="12">
        <f ca="1">SUM(COUNTIF(INDIRECT("'Success Criteria'!" &amp; ADDRESS(10,A155+4)):INDIRECT("'Success Criteria'!" &amp; ADDRESS(75,A155+4)),"PASS"),COUNTIF(INDIRECT("'Success Criteria'!" &amp; ADDRESS(10,A155+4)):INDIRECT("'Success Criteria'!" &amp; ADDRESS(75,A155+4)),"PASS with comments"))</f>
        <v>0</v>
      </c>
      <c r="F155" s="14">
        <f ca="1">COUNTIF(INDIRECT("'Success Criteria'!" &amp; ADDRESS(10,A155+4)):INDIRECT("'Success Criteria'!" &amp; ADDRESS(75,A155+4)),"NON conformant")</f>
        <v>0</v>
      </c>
      <c r="G155" s="15">
        <f ca="1">COUNTIF(INDIRECT("'Success Criteria'!" &amp; ADDRESS(10,A155+4)):INDIRECT("'Success Criteria'!" &amp; ADDRESS(75,A155+4)),"N/A")</f>
        <v>1</v>
      </c>
      <c r="H155" s="11">
        <f ca="1">COUNTIF(INDIRECT("'Success Criteria'!" &amp; ADDRESS(10,A155+4)):INDIRECT("'Success Criteria'!" &amp; ADDRESS(75,A155+4)),"not tested")</f>
        <v>0</v>
      </c>
      <c r="I155" s="12">
        <f ca="1">SUM(COUNTIF(INDIRECT("'Success Criteria'!" &amp; ADDRESS(80,A155+4)):INDIRECT("'Success Criteria'!" &amp; ADDRESS(131,A155+4)),"PASS"),COUNTIF(INDIRECT("'Success Criteria'!" &amp; ADDRESS(80,A155+4)):INDIRECT("'Success Criteria'!" &amp; ADDRESS(131,A155+4)),"PASS with comments"))</f>
        <v>2</v>
      </c>
      <c r="J155" s="14">
        <f ca="1">COUNTIF(INDIRECT("'Success Criteria'!" &amp; ADDRESS(80,A155+4)):INDIRECT("'Success Criteria'!" &amp; ADDRESS(131,A155+4)),"NON conformant")</f>
        <v>0</v>
      </c>
      <c r="K155" s="15">
        <f ca="1">COUNTIF(INDIRECT("'Success Criteria'!" &amp; ADDRESS(80,A155+4)):INDIRECT("'Success Criteria'!" &amp; ADDRESS(131,A155+4)),"N/A")</f>
        <v>0</v>
      </c>
      <c r="L155" s="11">
        <f ca="1">COUNTIF(INDIRECT("'Success Criteria'!" &amp; ADDRESS(80,A155+4)):INDIRECT("'Success Criteria'!" &amp; ADDRESS(131,A155+4)),"not tested")</f>
        <v>0</v>
      </c>
      <c r="M155" s="12">
        <f ca="1">SUM(COUNTIF(INDIRECT("'Success Criteria'!" &amp; ADDRESS(136,A155+4)):INDIRECT("'Success Criteria'!" &amp; ADDRESS(196,A155+4)),"PASS"),COUNTIF(INDIRECT("'Success Criteria'!" &amp; ADDRESS(136,A155+4)):INDIRECT("'Success Criteria'!" &amp; ADDRESS(196,A155+4)),"PASS with comments"))</f>
        <v>0</v>
      </c>
      <c r="N155" s="14">
        <f ca="1">COUNTIF(INDIRECT("'Success Criteria'!" &amp; ADDRESS(136,A155+4)):INDIRECT("'Success Criteria'!" &amp; ADDRESS(196,A155+4)),"NON conformant")</f>
        <v>0</v>
      </c>
      <c r="O155" s="15">
        <f ca="1">COUNTIF(INDIRECT("'Success Criteria'!" &amp; ADDRESS(136,A155+4)):INDIRECT("'Success Criteria'!" &amp; ADDRESS(196,A155+4)),"N/A")</f>
        <v>0</v>
      </c>
      <c r="P155" s="11">
        <f ca="1">COUNTIF(INDIRECT("'Success Criteria'!" &amp; ADDRESS(136,A155+4)):INDIRECT("'Success Criteria'!" &amp; ADDRESS(196,A155+4)),"not tested")</f>
        <v>0</v>
      </c>
      <c r="Q155" s="12">
        <f t="shared" ca="1" si="23"/>
        <v>2</v>
      </c>
      <c r="R155" s="14">
        <f t="shared" ca="1" si="21"/>
        <v>0</v>
      </c>
      <c r="S155" s="15">
        <f t="shared" ca="1" si="21"/>
        <v>1</v>
      </c>
      <c r="T155" s="11">
        <f t="shared" ca="1" si="21"/>
        <v>0</v>
      </c>
      <c r="V155" s="24">
        <f t="shared" ca="1" si="20"/>
        <v>1</v>
      </c>
      <c r="W155" s="2" t="str">
        <f t="shared" ca="1" si="27"/>
        <v/>
      </c>
      <c r="X155" s="2">
        <f t="shared" ca="1" si="24"/>
        <v>2</v>
      </c>
      <c r="Y155" s="2" t="str">
        <f t="shared" ca="1" si="28"/>
        <v/>
      </c>
      <c r="Z155" s="2">
        <f t="shared" ca="1" si="25"/>
        <v>0</v>
      </c>
      <c r="AA155" s="267">
        <f t="shared" ca="1" si="26"/>
        <v>1</v>
      </c>
      <c r="AD155" s="104"/>
      <c r="AH155" s="104"/>
    </row>
    <row r="156" spans="1:34" ht="13.15" hidden="1" x14ac:dyDescent="0.4">
      <c r="A156" s="250">
        <f t="shared" si="22"/>
        <v>142</v>
      </c>
      <c r="B156" s="60" t="s">
        <v>571</v>
      </c>
      <c r="C156" s="60" t="s">
        <v>572</v>
      </c>
      <c r="D156" s="112" t="s">
        <v>385</v>
      </c>
      <c r="E156" s="12">
        <f ca="1">SUM(COUNTIF(INDIRECT("'Success Criteria'!" &amp; ADDRESS(10,A156+4)):INDIRECT("'Success Criteria'!" &amp; ADDRESS(75,A156+4)),"PASS"),COUNTIF(INDIRECT("'Success Criteria'!" &amp; ADDRESS(10,A156+4)):INDIRECT("'Success Criteria'!" &amp; ADDRESS(75,A156+4)),"PASS with comments"))</f>
        <v>0</v>
      </c>
      <c r="F156" s="14">
        <f ca="1">COUNTIF(INDIRECT("'Success Criteria'!" &amp; ADDRESS(10,A156+4)):INDIRECT("'Success Criteria'!" &amp; ADDRESS(75,A156+4)),"NON conformant")</f>
        <v>0</v>
      </c>
      <c r="G156" s="15">
        <f ca="1">COUNTIF(INDIRECT("'Success Criteria'!" &amp; ADDRESS(10,A156+4)):INDIRECT("'Success Criteria'!" &amp; ADDRESS(75,A156+4)),"N/A")</f>
        <v>1</v>
      </c>
      <c r="H156" s="11">
        <f ca="1">COUNTIF(INDIRECT("'Success Criteria'!" &amp; ADDRESS(10,A156+4)):INDIRECT("'Success Criteria'!" &amp; ADDRESS(75,A156+4)),"not tested")</f>
        <v>0</v>
      </c>
      <c r="I156" s="12">
        <f ca="1">SUM(COUNTIF(INDIRECT("'Success Criteria'!" &amp; ADDRESS(80,A156+4)):INDIRECT("'Success Criteria'!" &amp; ADDRESS(131,A156+4)),"PASS"),COUNTIF(INDIRECT("'Success Criteria'!" &amp; ADDRESS(80,A156+4)):INDIRECT("'Success Criteria'!" &amp; ADDRESS(131,A156+4)),"PASS with comments"))</f>
        <v>2</v>
      </c>
      <c r="J156" s="14">
        <f ca="1">COUNTIF(INDIRECT("'Success Criteria'!" &amp; ADDRESS(80,A156+4)):INDIRECT("'Success Criteria'!" &amp; ADDRESS(131,A156+4)),"NON conformant")</f>
        <v>0</v>
      </c>
      <c r="K156" s="15">
        <f ca="1">COUNTIF(INDIRECT("'Success Criteria'!" &amp; ADDRESS(80,A156+4)):INDIRECT("'Success Criteria'!" &amp; ADDRESS(131,A156+4)),"N/A")</f>
        <v>0</v>
      </c>
      <c r="L156" s="11">
        <f ca="1">COUNTIF(INDIRECT("'Success Criteria'!" &amp; ADDRESS(80,A156+4)):INDIRECT("'Success Criteria'!" &amp; ADDRESS(131,A156+4)),"not tested")</f>
        <v>0</v>
      </c>
      <c r="M156" s="12">
        <f ca="1">SUM(COUNTIF(INDIRECT("'Success Criteria'!" &amp; ADDRESS(136,A156+4)):INDIRECT("'Success Criteria'!" &amp; ADDRESS(196,A156+4)),"PASS"),COUNTIF(INDIRECT("'Success Criteria'!" &amp; ADDRESS(136,A156+4)):INDIRECT("'Success Criteria'!" &amp; ADDRESS(196,A156+4)),"PASS with comments"))</f>
        <v>0</v>
      </c>
      <c r="N156" s="14">
        <f ca="1">COUNTIF(INDIRECT("'Success Criteria'!" &amp; ADDRESS(136,A156+4)):INDIRECT("'Success Criteria'!" &amp; ADDRESS(196,A156+4)),"NON conformant")</f>
        <v>0</v>
      </c>
      <c r="O156" s="15">
        <f ca="1">COUNTIF(INDIRECT("'Success Criteria'!" &amp; ADDRESS(136,A156+4)):INDIRECT("'Success Criteria'!" &amp; ADDRESS(196,A156+4)),"N/A")</f>
        <v>0</v>
      </c>
      <c r="P156" s="11">
        <f ca="1">COUNTIF(INDIRECT("'Success Criteria'!" &amp; ADDRESS(136,A156+4)):INDIRECT("'Success Criteria'!" &amp; ADDRESS(196,A156+4)),"not tested")</f>
        <v>0</v>
      </c>
      <c r="Q156" s="12">
        <f t="shared" ca="1" si="23"/>
        <v>2</v>
      </c>
      <c r="R156" s="14">
        <f t="shared" ca="1" si="21"/>
        <v>0</v>
      </c>
      <c r="S156" s="15">
        <f t="shared" ca="1" si="21"/>
        <v>1</v>
      </c>
      <c r="T156" s="11">
        <f t="shared" ca="1" si="21"/>
        <v>0</v>
      </c>
      <c r="V156" s="24">
        <f t="shared" ca="1" si="20"/>
        <v>1</v>
      </c>
      <c r="W156" s="2" t="str">
        <f t="shared" ca="1" si="27"/>
        <v/>
      </c>
      <c r="X156" s="2">
        <f t="shared" ca="1" si="24"/>
        <v>2</v>
      </c>
      <c r="Y156" s="2" t="str">
        <f t="shared" ca="1" si="28"/>
        <v/>
      </c>
      <c r="Z156" s="2">
        <f t="shared" ca="1" si="25"/>
        <v>0</v>
      </c>
      <c r="AA156" s="267">
        <f t="shared" ca="1" si="26"/>
        <v>1</v>
      </c>
      <c r="AD156" s="104"/>
      <c r="AH156" s="104"/>
    </row>
    <row r="157" spans="1:34" ht="13.15" hidden="1" x14ac:dyDescent="0.4">
      <c r="A157" s="250">
        <f t="shared" si="22"/>
        <v>143</v>
      </c>
      <c r="B157" s="60" t="s">
        <v>573</v>
      </c>
      <c r="C157" s="60" t="s">
        <v>574</v>
      </c>
      <c r="D157" s="112" t="s">
        <v>385</v>
      </c>
      <c r="E157" s="12">
        <f ca="1">SUM(COUNTIF(INDIRECT("'Success Criteria'!" &amp; ADDRESS(10,A157+4)):INDIRECT("'Success Criteria'!" &amp; ADDRESS(75,A157+4)),"PASS"),COUNTIF(INDIRECT("'Success Criteria'!" &amp; ADDRESS(10,A157+4)):INDIRECT("'Success Criteria'!" &amp; ADDRESS(75,A157+4)),"PASS with comments"))</f>
        <v>0</v>
      </c>
      <c r="F157" s="14">
        <f ca="1">COUNTIF(INDIRECT("'Success Criteria'!" &amp; ADDRESS(10,A157+4)):INDIRECT("'Success Criteria'!" &amp; ADDRESS(75,A157+4)),"NON conformant")</f>
        <v>0</v>
      </c>
      <c r="G157" s="15">
        <f ca="1">COUNTIF(INDIRECT("'Success Criteria'!" &amp; ADDRESS(10,A157+4)):INDIRECT("'Success Criteria'!" &amp; ADDRESS(75,A157+4)),"N/A")</f>
        <v>1</v>
      </c>
      <c r="H157" s="11">
        <f ca="1">COUNTIF(INDIRECT("'Success Criteria'!" &amp; ADDRESS(10,A157+4)):INDIRECT("'Success Criteria'!" &amp; ADDRESS(75,A157+4)),"not tested")</f>
        <v>0</v>
      </c>
      <c r="I157" s="12">
        <f ca="1">SUM(COUNTIF(INDIRECT("'Success Criteria'!" &amp; ADDRESS(80,A157+4)):INDIRECT("'Success Criteria'!" &amp; ADDRESS(131,A157+4)),"PASS"),COUNTIF(INDIRECT("'Success Criteria'!" &amp; ADDRESS(80,A157+4)):INDIRECT("'Success Criteria'!" &amp; ADDRESS(131,A157+4)),"PASS with comments"))</f>
        <v>2</v>
      </c>
      <c r="J157" s="14">
        <f ca="1">COUNTIF(INDIRECT("'Success Criteria'!" &amp; ADDRESS(80,A157+4)):INDIRECT("'Success Criteria'!" &amp; ADDRESS(131,A157+4)),"NON conformant")</f>
        <v>0</v>
      </c>
      <c r="K157" s="15">
        <f ca="1">COUNTIF(INDIRECT("'Success Criteria'!" &amp; ADDRESS(80,A157+4)):INDIRECT("'Success Criteria'!" &amp; ADDRESS(131,A157+4)),"N/A")</f>
        <v>0</v>
      </c>
      <c r="L157" s="11">
        <f ca="1">COUNTIF(INDIRECT("'Success Criteria'!" &amp; ADDRESS(80,A157+4)):INDIRECT("'Success Criteria'!" &amp; ADDRESS(131,A157+4)),"not tested")</f>
        <v>0</v>
      </c>
      <c r="M157" s="12">
        <f ca="1">SUM(COUNTIF(INDIRECT("'Success Criteria'!" &amp; ADDRESS(136,A157+4)):INDIRECT("'Success Criteria'!" &amp; ADDRESS(196,A157+4)),"PASS"),COUNTIF(INDIRECT("'Success Criteria'!" &amp; ADDRESS(136,A157+4)):INDIRECT("'Success Criteria'!" &amp; ADDRESS(196,A157+4)),"PASS with comments"))</f>
        <v>0</v>
      </c>
      <c r="N157" s="14">
        <f ca="1">COUNTIF(INDIRECT("'Success Criteria'!" &amp; ADDRESS(136,A157+4)):INDIRECT("'Success Criteria'!" &amp; ADDRESS(196,A157+4)),"NON conformant")</f>
        <v>0</v>
      </c>
      <c r="O157" s="15">
        <f ca="1">COUNTIF(INDIRECT("'Success Criteria'!" &amp; ADDRESS(136,A157+4)):INDIRECT("'Success Criteria'!" &amp; ADDRESS(196,A157+4)),"N/A")</f>
        <v>0</v>
      </c>
      <c r="P157" s="11">
        <f ca="1">COUNTIF(INDIRECT("'Success Criteria'!" &amp; ADDRESS(136,A157+4)):INDIRECT("'Success Criteria'!" &amp; ADDRESS(196,A157+4)),"not tested")</f>
        <v>0</v>
      </c>
      <c r="Q157" s="12">
        <f t="shared" ca="1" si="23"/>
        <v>2</v>
      </c>
      <c r="R157" s="14">
        <f t="shared" ca="1" si="21"/>
        <v>0</v>
      </c>
      <c r="S157" s="15">
        <f t="shared" ca="1" si="21"/>
        <v>1</v>
      </c>
      <c r="T157" s="11">
        <f t="shared" ca="1" si="21"/>
        <v>0</v>
      </c>
      <c r="V157" s="24">
        <f t="shared" ca="1" si="20"/>
        <v>1</v>
      </c>
      <c r="W157" s="2" t="str">
        <f t="shared" ca="1" si="27"/>
        <v/>
      </c>
      <c r="X157" s="2">
        <f t="shared" ca="1" si="24"/>
        <v>2</v>
      </c>
      <c r="Y157" s="2" t="str">
        <f t="shared" ca="1" si="28"/>
        <v/>
      </c>
      <c r="Z157" s="2">
        <f t="shared" ca="1" si="25"/>
        <v>0</v>
      </c>
      <c r="AA157" s="267">
        <f t="shared" ca="1" si="26"/>
        <v>1</v>
      </c>
      <c r="AD157" s="104"/>
      <c r="AH157" s="104"/>
    </row>
    <row r="158" spans="1:34" ht="13.15" hidden="1" x14ac:dyDescent="0.4">
      <c r="A158" s="250">
        <f t="shared" si="22"/>
        <v>144</v>
      </c>
      <c r="B158" s="60" t="s">
        <v>575</v>
      </c>
      <c r="C158" s="60" t="s">
        <v>576</v>
      </c>
      <c r="D158" s="112" t="s">
        <v>385</v>
      </c>
      <c r="E158" s="12">
        <f ca="1">SUM(COUNTIF(INDIRECT("'Success Criteria'!" &amp; ADDRESS(10,A158+4)):INDIRECT("'Success Criteria'!" &amp; ADDRESS(75,A158+4)),"PASS"),COUNTIF(INDIRECT("'Success Criteria'!" &amp; ADDRESS(10,A158+4)):INDIRECT("'Success Criteria'!" &amp; ADDRESS(75,A158+4)),"PASS with comments"))</f>
        <v>0</v>
      </c>
      <c r="F158" s="14">
        <f ca="1">COUNTIF(INDIRECT("'Success Criteria'!" &amp; ADDRESS(10,A158+4)):INDIRECT("'Success Criteria'!" &amp; ADDRESS(75,A158+4)),"NON conformant")</f>
        <v>0</v>
      </c>
      <c r="G158" s="15">
        <f ca="1">COUNTIF(INDIRECT("'Success Criteria'!" &amp; ADDRESS(10,A158+4)):INDIRECT("'Success Criteria'!" &amp; ADDRESS(75,A158+4)),"N/A")</f>
        <v>1</v>
      </c>
      <c r="H158" s="11">
        <f ca="1">COUNTIF(INDIRECT("'Success Criteria'!" &amp; ADDRESS(10,A158+4)):INDIRECT("'Success Criteria'!" &amp; ADDRESS(75,A158+4)),"not tested")</f>
        <v>0</v>
      </c>
      <c r="I158" s="12">
        <f ca="1">SUM(COUNTIF(INDIRECT("'Success Criteria'!" &amp; ADDRESS(80,A158+4)):INDIRECT("'Success Criteria'!" &amp; ADDRESS(131,A158+4)),"PASS"),COUNTIF(INDIRECT("'Success Criteria'!" &amp; ADDRESS(80,A158+4)):INDIRECT("'Success Criteria'!" &amp; ADDRESS(131,A158+4)),"PASS with comments"))</f>
        <v>2</v>
      </c>
      <c r="J158" s="14">
        <f ca="1">COUNTIF(INDIRECT("'Success Criteria'!" &amp; ADDRESS(80,A158+4)):INDIRECT("'Success Criteria'!" &amp; ADDRESS(131,A158+4)),"NON conformant")</f>
        <v>0</v>
      </c>
      <c r="K158" s="15">
        <f ca="1">COUNTIF(INDIRECT("'Success Criteria'!" &amp; ADDRESS(80,A158+4)):INDIRECT("'Success Criteria'!" &amp; ADDRESS(131,A158+4)),"N/A")</f>
        <v>0</v>
      </c>
      <c r="L158" s="11">
        <f ca="1">COUNTIF(INDIRECT("'Success Criteria'!" &amp; ADDRESS(80,A158+4)):INDIRECT("'Success Criteria'!" &amp; ADDRESS(131,A158+4)),"not tested")</f>
        <v>0</v>
      </c>
      <c r="M158" s="12">
        <f ca="1">SUM(COUNTIF(INDIRECT("'Success Criteria'!" &amp; ADDRESS(136,A158+4)):INDIRECT("'Success Criteria'!" &amp; ADDRESS(196,A158+4)),"PASS"),COUNTIF(INDIRECT("'Success Criteria'!" &amp; ADDRESS(136,A158+4)):INDIRECT("'Success Criteria'!" &amp; ADDRESS(196,A158+4)),"PASS with comments"))</f>
        <v>0</v>
      </c>
      <c r="N158" s="14">
        <f ca="1">COUNTIF(INDIRECT("'Success Criteria'!" &amp; ADDRESS(136,A158+4)):INDIRECT("'Success Criteria'!" &amp; ADDRESS(196,A158+4)),"NON conformant")</f>
        <v>0</v>
      </c>
      <c r="O158" s="15">
        <f ca="1">COUNTIF(INDIRECT("'Success Criteria'!" &amp; ADDRESS(136,A158+4)):INDIRECT("'Success Criteria'!" &amp; ADDRESS(196,A158+4)),"N/A")</f>
        <v>0</v>
      </c>
      <c r="P158" s="11">
        <f ca="1">COUNTIF(INDIRECT("'Success Criteria'!" &amp; ADDRESS(136,A158+4)):INDIRECT("'Success Criteria'!" &amp; ADDRESS(196,A158+4)),"not tested")</f>
        <v>0</v>
      </c>
      <c r="Q158" s="12">
        <f t="shared" ca="1" si="23"/>
        <v>2</v>
      </c>
      <c r="R158" s="14">
        <f t="shared" ca="1" si="21"/>
        <v>0</v>
      </c>
      <c r="S158" s="15">
        <f t="shared" ca="1" si="21"/>
        <v>1</v>
      </c>
      <c r="T158" s="11">
        <f t="shared" ca="1" si="21"/>
        <v>0</v>
      </c>
      <c r="V158" s="24">
        <f t="shared" ca="1" si="20"/>
        <v>1</v>
      </c>
      <c r="W158" s="2" t="str">
        <f t="shared" ca="1" si="27"/>
        <v/>
      </c>
      <c r="X158" s="2">
        <f t="shared" ca="1" si="24"/>
        <v>2</v>
      </c>
      <c r="Y158" s="2" t="str">
        <f t="shared" ca="1" si="28"/>
        <v/>
      </c>
      <c r="Z158" s="2">
        <f t="shared" ca="1" si="25"/>
        <v>0</v>
      </c>
      <c r="AA158" s="267">
        <f t="shared" ca="1" si="26"/>
        <v>1</v>
      </c>
      <c r="AD158" s="104"/>
      <c r="AH158" s="104"/>
    </row>
    <row r="159" spans="1:34" ht="13.15" hidden="1" x14ac:dyDescent="0.4">
      <c r="A159" s="250">
        <f t="shared" si="22"/>
        <v>145</v>
      </c>
      <c r="B159" s="60" t="s">
        <v>577</v>
      </c>
      <c r="C159" s="60" t="s">
        <v>578</v>
      </c>
      <c r="D159" s="112" t="s">
        <v>385</v>
      </c>
      <c r="E159" s="12">
        <f ca="1">SUM(COUNTIF(INDIRECT("'Success Criteria'!" &amp; ADDRESS(10,A159+4)):INDIRECT("'Success Criteria'!" &amp; ADDRESS(75,A159+4)),"PASS"),COUNTIF(INDIRECT("'Success Criteria'!" &amp; ADDRESS(10,A159+4)):INDIRECT("'Success Criteria'!" &amp; ADDRESS(75,A159+4)),"PASS with comments"))</f>
        <v>0</v>
      </c>
      <c r="F159" s="14">
        <f ca="1">COUNTIF(INDIRECT("'Success Criteria'!" &amp; ADDRESS(10,A159+4)):INDIRECT("'Success Criteria'!" &amp; ADDRESS(75,A159+4)),"NON conformant")</f>
        <v>0</v>
      </c>
      <c r="G159" s="15">
        <f ca="1">COUNTIF(INDIRECT("'Success Criteria'!" &amp; ADDRESS(10,A159+4)):INDIRECT("'Success Criteria'!" &amp; ADDRESS(75,A159+4)),"N/A")</f>
        <v>1</v>
      </c>
      <c r="H159" s="11">
        <f ca="1">COUNTIF(INDIRECT("'Success Criteria'!" &amp; ADDRESS(10,A159+4)):INDIRECT("'Success Criteria'!" &amp; ADDRESS(75,A159+4)),"not tested")</f>
        <v>0</v>
      </c>
      <c r="I159" s="12">
        <f ca="1">SUM(COUNTIF(INDIRECT("'Success Criteria'!" &amp; ADDRESS(80,A159+4)):INDIRECT("'Success Criteria'!" &amp; ADDRESS(131,A159+4)),"PASS"),COUNTIF(INDIRECT("'Success Criteria'!" &amp; ADDRESS(80,A159+4)):INDIRECT("'Success Criteria'!" &amp; ADDRESS(131,A159+4)),"PASS with comments"))</f>
        <v>2</v>
      </c>
      <c r="J159" s="14">
        <f ca="1">COUNTIF(INDIRECT("'Success Criteria'!" &amp; ADDRESS(80,A159+4)):INDIRECT("'Success Criteria'!" &amp; ADDRESS(131,A159+4)),"NON conformant")</f>
        <v>0</v>
      </c>
      <c r="K159" s="15">
        <f ca="1">COUNTIF(INDIRECT("'Success Criteria'!" &amp; ADDRESS(80,A159+4)):INDIRECT("'Success Criteria'!" &amp; ADDRESS(131,A159+4)),"N/A")</f>
        <v>0</v>
      </c>
      <c r="L159" s="11">
        <f ca="1">COUNTIF(INDIRECT("'Success Criteria'!" &amp; ADDRESS(80,A159+4)):INDIRECT("'Success Criteria'!" &amp; ADDRESS(131,A159+4)),"not tested")</f>
        <v>0</v>
      </c>
      <c r="M159" s="12">
        <f ca="1">SUM(COUNTIF(INDIRECT("'Success Criteria'!" &amp; ADDRESS(136,A159+4)):INDIRECT("'Success Criteria'!" &amp; ADDRESS(196,A159+4)),"PASS"),COUNTIF(INDIRECT("'Success Criteria'!" &amp; ADDRESS(136,A159+4)):INDIRECT("'Success Criteria'!" &amp; ADDRESS(196,A159+4)),"PASS with comments"))</f>
        <v>0</v>
      </c>
      <c r="N159" s="14">
        <f ca="1">COUNTIF(INDIRECT("'Success Criteria'!" &amp; ADDRESS(136,A159+4)):INDIRECT("'Success Criteria'!" &amp; ADDRESS(196,A159+4)),"NON conformant")</f>
        <v>0</v>
      </c>
      <c r="O159" s="15">
        <f ca="1">COUNTIF(INDIRECT("'Success Criteria'!" &amp; ADDRESS(136,A159+4)):INDIRECT("'Success Criteria'!" &amp; ADDRESS(196,A159+4)),"N/A")</f>
        <v>0</v>
      </c>
      <c r="P159" s="11">
        <f ca="1">COUNTIF(INDIRECT("'Success Criteria'!" &amp; ADDRESS(136,A159+4)):INDIRECT("'Success Criteria'!" &amp; ADDRESS(196,A159+4)),"not tested")</f>
        <v>0</v>
      </c>
      <c r="Q159" s="12">
        <f t="shared" ca="1" si="23"/>
        <v>2</v>
      </c>
      <c r="R159" s="14">
        <f t="shared" ca="1" si="21"/>
        <v>0</v>
      </c>
      <c r="S159" s="15">
        <f t="shared" ca="1" si="21"/>
        <v>1</v>
      </c>
      <c r="T159" s="11">
        <f t="shared" ca="1" si="21"/>
        <v>0</v>
      </c>
      <c r="V159" s="24">
        <f t="shared" ca="1" si="20"/>
        <v>1</v>
      </c>
      <c r="W159" s="2" t="str">
        <f t="shared" ca="1" si="27"/>
        <v/>
      </c>
      <c r="X159" s="2">
        <f t="shared" ca="1" si="24"/>
        <v>2</v>
      </c>
      <c r="Y159" s="2" t="str">
        <f t="shared" ca="1" si="28"/>
        <v/>
      </c>
      <c r="Z159" s="2">
        <f t="shared" ca="1" si="25"/>
        <v>0</v>
      </c>
      <c r="AA159" s="267">
        <f t="shared" ca="1" si="26"/>
        <v>1</v>
      </c>
      <c r="AD159" s="104"/>
      <c r="AH159" s="104"/>
    </row>
    <row r="160" spans="1:34" ht="13.15" hidden="1" x14ac:dyDescent="0.4">
      <c r="A160" s="250">
        <f t="shared" si="22"/>
        <v>146</v>
      </c>
      <c r="B160" s="60" t="s">
        <v>579</v>
      </c>
      <c r="C160" s="60" t="s">
        <v>580</v>
      </c>
      <c r="D160" s="112" t="s">
        <v>385</v>
      </c>
      <c r="E160" s="12">
        <f ca="1">SUM(COUNTIF(INDIRECT("'Success Criteria'!" &amp; ADDRESS(10,A160+4)):INDIRECT("'Success Criteria'!" &amp; ADDRESS(75,A160+4)),"PASS"),COUNTIF(INDIRECT("'Success Criteria'!" &amp; ADDRESS(10,A160+4)):INDIRECT("'Success Criteria'!" &amp; ADDRESS(75,A160+4)),"PASS with comments"))</f>
        <v>0</v>
      </c>
      <c r="F160" s="14">
        <f ca="1">COUNTIF(INDIRECT("'Success Criteria'!" &amp; ADDRESS(10,A160+4)):INDIRECT("'Success Criteria'!" &amp; ADDRESS(75,A160+4)),"NON conformant")</f>
        <v>0</v>
      </c>
      <c r="G160" s="15">
        <f ca="1">COUNTIF(INDIRECT("'Success Criteria'!" &amp; ADDRESS(10,A160+4)):INDIRECT("'Success Criteria'!" &amp; ADDRESS(75,A160+4)),"N/A")</f>
        <v>1</v>
      </c>
      <c r="H160" s="11">
        <f ca="1">COUNTIF(INDIRECT("'Success Criteria'!" &amp; ADDRESS(10,A160+4)):INDIRECT("'Success Criteria'!" &amp; ADDRESS(75,A160+4)),"not tested")</f>
        <v>0</v>
      </c>
      <c r="I160" s="12">
        <f ca="1">SUM(COUNTIF(INDIRECT("'Success Criteria'!" &amp; ADDRESS(80,A160+4)):INDIRECT("'Success Criteria'!" &amp; ADDRESS(131,A160+4)),"PASS"),COUNTIF(INDIRECT("'Success Criteria'!" &amp; ADDRESS(80,A160+4)):INDIRECT("'Success Criteria'!" &amp; ADDRESS(131,A160+4)),"PASS with comments"))</f>
        <v>2</v>
      </c>
      <c r="J160" s="14">
        <f ca="1">COUNTIF(INDIRECT("'Success Criteria'!" &amp; ADDRESS(80,A160+4)):INDIRECT("'Success Criteria'!" &amp; ADDRESS(131,A160+4)),"NON conformant")</f>
        <v>0</v>
      </c>
      <c r="K160" s="15">
        <f ca="1">COUNTIF(INDIRECT("'Success Criteria'!" &amp; ADDRESS(80,A160+4)):INDIRECT("'Success Criteria'!" &amp; ADDRESS(131,A160+4)),"N/A")</f>
        <v>0</v>
      </c>
      <c r="L160" s="11">
        <f ca="1">COUNTIF(INDIRECT("'Success Criteria'!" &amp; ADDRESS(80,A160+4)):INDIRECT("'Success Criteria'!" &amp; ADDRESS(131,A160+4)),"not tested")</f>
        <v>0</v>
      </c>
      <c r="M160" s="12">
        <f ca="1">SUM(COUNTIF(INDIRECT("'Success Criteria'!" &amp; ADDRESS(136,A160+4)):INDIRECT("'Success Criteria'!" &amp; ADDRESS(196,A160+4)),"PASS"),COUNTIF(INDIRECT("'Success Criteria'!" &amp; ADDRESS(136,A160+4)):INDIRECT("'Success Criteria'!" &amp; ADDRESS(196,A160+4)),"PASS with comments"))</f>
        <v>0</v>
      </c>
      <c r="N160" s="14">
        <f ca="1">COUNTIF(INDIRECT("'Success Criteria'!" &amp; ADDRESS(136,A160+4)):INDIRECT("'Success Criteria'!" &amp; ADDRESS(196,A160+4)),"NON conformant")</f>
        <v>0</v>
      </c>
      <c r="O160" s="15">
        <f ca="1">COUNTIF(INDIRECT("'Success Criteria'!" &amp; ADDRESS(136,A160+4)):INDIRECT("'Success Criteria'!" &amp; ADDRESS(196,A160+4)),"N/A")</f>
        <v>0</v>
      </c>
      <c r="P160" s="11">
        <f ca="1">COUNTIF(INDIRECT("'Success Criteria'!" &amp; ADDRESS(136,A160+4)):INDIRECT("'Success Criteria'!" &amp; ADDRESS(196,A160+4)),"not tested")</f>
        <v>0</v>
      </c>
      <c r="Q160" s="12">
        <f t="shared" ca="1" si="23"/>
        <v>2</v>
      </c>
      <c r="R160" s="14">
        <f t="shared" ca="1" si="21"/>
        <v>0</v>
      </c>
      <c r="S160" s="15">
        <f t="shared" ca="1" si="21"/>
        <v>1</v>
      </c>
      <c r="T160" s="11">
        <f t="shared" ca="1" si="21"/>
        <v>0</v>
      </c>
      <c r="V160" s="24">
        <f t="shared" ca="1" si="20"/>
        <v>1</v>
      </c>
      <c r="W160" s="2" t="str">
        <f t="shared" ca="1" si="27"/>
        <v/>
      </c>
      <c r="X160" s="2">
        <f t="shared" ca="1" si="24"/>
        <v>2</v>
      </c>
      <c r="Y160" s="2" t="str">
        <f t="shared" ca="1" si="28"/>
        <v/>
      </c>
      <c r="Z160" s="2">
        <f t="shared" ca="1" si="25"/>
        <v>0</v>
      </c>
      <c r="AA160" s="267">
        <f t="shared" ca="1" si="26"/>
        <v>1</v>
      </c>
      <c r="AD160" s="104"/>
      <c r="AH160" s="104"/>
    </row>
    <row r="161" spans="1:34" ht="13.15" hidden="1" x14ac:dyDescent="0.4">
      <c r="A161" s="250">
        <f t="shared" si="22"/>
        <v>147</v>
      </c>
      <c r="B161" s="60" t="s">
        <v>581</v>
      </c>
      <c r="C161" s="60" t="s">
        <v>582</v>
      </c>
      <c r="D161" s="112" t="s">
        <v>385</v>
      </c>
      <c r="E161" s="12">
        <f ca="1">SUM(COUNTIF(INDIRECT("'Success Criteria'!" &amp; ADDRESS(10,A161+4)):INDIRECT("'Success Criteria'!" &amp; ADDRESS(75,A161+4)),"PASS"),COUNTIF(INDIRECT("'Success Criteria'!" &amp; ADDRESS(10,A161+4)):INDIRECT("'Success Criteria'!" &amp; ADDRESS(75,A161+4)),"PASS with comments"))</f>
        <v>0</v>
      </c>
      <c r="F161" s="14">
        <f ca="1">COUNTIF(INDIRECT("'Success Criteria'!" &amp; ADDRESS(10,A161+4)):INDIRECT("'Success Criteria'!" &amp; ADDRESS(75,A161+4)),"NON conformant")</f>
        <v>0</v>
      </c>
      <c r="G161" s="15">
        <f ca="1">COUNTIF(INDIRECT("'Success Criteria'!" &amp; ADDRESS(10,A161+4)):INDIRECT("'Success Criteria'!" &amp; ADDRESS(75,A161+4)),"N/A")</f>
        <v>1</v>
      </c>
      <c r="H161" s="11">
        <f ca="1">COUNTIF(INDIRECT("'Success Criteria'!" &amp; ADDRESS(10,A161+4)):INDIRECT("'Success Criteria'!" &amp; ADDRESS(75,A161+4)),"not tested")</f>
        <v>0</v>
      </c>
      <c r="I161" s="12">
        <f ca="1">SUM(COUNTIF(INDIRECT("'Success Criteria'!" &amp; ADDRESS(80,A161+4)):INDIRECT("'Success Criteria'!" &amp; ADDRESS(131,A161+4)),"PASS"),COUNTIF(INDIRECT("'Success Criteria'!" &amp; ADDRESS(80,A161+4)):INDIRECT("'Success Criteria'!" &amp; ADDRESS(131,A161+4)),"PASS with comments"))</f>
        <v>2</v>
      </c>
      <c r="J161" s="14">
        <f ca="1">COUNTIF(INDIRECT("'Success Criteria'!" &amp; ADDRESS(80,A161+4)):INDIRECT("'Success Criteria'!" &amp; ADDRESS(131,A161+4)),"NON conformant")</f>
        <v>0</v>
      </c>
      <c r="K161" s="15">
        <f ca="1">COUNTIF(INDIRECT("'Success Criteria'!" &amp; ADDRESS(80,A161+4)):INDIRECT("'Success Criteria'!" &amp; ADDRESS(131,A161+4)),"N/A")</f>
        <v>0</v>
      </c>
      <c r="L161" s="11">
        <f ca="1">COUNTIF(INDIRECT("'Success Criteria'!" &amp; ADDRESS(80,A161+4)):INDIRECT("'Success Criteria'!" &amp; ADDRESS(131,A161+4)),"not tested")</f>
        <v>0</v>
      </c>
      <c r="M161" s="12">
        <f ca="1">SUM(COUNTIF(INDIRECT("'Success Criteria'!" &amp; ADDRESS(136,A161+4)):INDIRECT("'Success Criteria'!" &amp; ADDRESS(196,A161+4)),"PASS"),COUNTIF(INDIRECT("'Success Criteria'!" &amp; ADDRESS(136,A161+4)):INDIRECT("'Success Criteria'!" &amp; ADDRESS(196,A161+4)),"PASS with comments"))</f>
        <v>0</v>
      </c>
      <c r="N161" s="14">
        <f ca="1">COUNTIF(INDIRECT("'Success Criteria'!" &amp; ADDRESS(136,A161+4)):INDIRECT("'Success Criteria'!" &amp; ADDRESS(196,A161+4)),"NON conformant")</f>
        <v>0</v>
      </c>
      <c r="O161" s="15">
        <f ca="1">COUNTIF(INDIRECT("'Success Criteria'!" &amp; ADDRESS(136,A161+4)):INDIRECT("'Success Criteria'!" &amp; ADDRESS(196,A161+4)),"N/A")</f>
        <v>0</v>
      </c>
      <c r="P161" s="11">
        <f ca="1">COUNTIF(INDIRECT("'Success Criteria'!" &amp; ADDRESS(136,A161+4)):INDIRECT("'Success Criteria'!" &amp; ADDRESS(196,A161+4)),"not tested")</f>
        <v>0</v>
      </c>
      <c r="Q161" s="12">
        <f t="shared" ca="1" si="23"/>
        <v>2</v>
      </c>
      <c r="R161" s="14">
        <f t="shared" ca="1" si="21"/>
        <v>0</v>
      </c>
      <c r="S161" s="15">
        <f t="shared" ca="1" si="21"/>
        <v>1</v>
      </c>
      <c r="T161" s="11">
        <f t="shared" ca="1" si="21"/>
        <v>0</v>
      </c>
      <c r="V161" s="24">
        <f t="shared" ca="1" si="20"/>
        <v>1</v>
      </c>
      <c r="W161" s="2" t="str">
        <f t="shared" ca="1" si="27"/>
        <v/>
      </c>
      <c r="X161" s="2">
        <f t="shared" ca="1" si="24"/>
        <v>2</v>
      </c>
      <c r="Y161" s="2" t="str">
        <f t="shared" ca="1" si="28"/>
        <v/>
      </c>
      <c r="Z161" s="2">
        <f t="shared" ca="1" si="25"/>
        <v>0</v>
      </c>
      <c r="AA161" s="267">
        <f t="shared" ca="1" si="26"/>
        <v>1</v>
      </c>
      <c r="AD161" s="104"/>
      <c r="AH161" s="104"/>
    </row>
    <row r="162" spans="1:34" ht="13.15" hidden="1" x14ac:dyDescent="0.4">
      <c r="A162" s="250">
        <f t="shared" si="22"/>
        <v>148</v>
      </c>
      <c r="B162" s="60" t="s">
        <v>583</v>
      </c>
      <c r="C162" s="60" t="s">
        <v>584</v>
      </c>
      <c r="D162" s="112" t="s">
        <v>385</v>
      </c>
      <c r="E162" s="12">
        <f ca="1">SUM(COUNTIF(INDIRECT("'Success Criteria'!" &amp; ADDRESS(10,A162+4)):INDIRECT("'Success Criteria'!" &amp; ADDRESS(75,A162+4)),"PASS"),COUNTIF(INDIRECT("'Success Criteria'!" &amp; ADDRESS(10,A162+4)):INDIRECT("'Success Criteria'!" &amp; ADDRESS(75,A162+4)),"PASS with comments"))</f>
        <v>0</v>
      </c>
      <c r="F162" s="14">
        <f ca="1">COUNTIF(INDIRECT("'Success Criteria'!" &amp; ADDRESS(10,A162+4)):INDIRECT("'Success Criteria'!" &amp; ADDRESS(75,A162+4)),"NON conformant")</f>
        <v>0</v>
      </c>
      <c r="G162" s="15">
        <f ca="1">COUNTIF(INDIRECT("'Success Criteria'!" &amp; ADDRESS(10,A162+4)):INDIRECT("'Success Criteria'!" &amp; ADDRESS(75,A162+4)),"N/A")</f>
        <v>1</v>
      </c>
      <c r="H162" s="11">
        <f ca="1">COUNTIF(INDIRECT("'Success Criteria'!" &amp; ADDRESS(10,A162+4)):INDIRECT("'Success Criteria'!" &amp; ADDRESS(75,A162+4)),"not tested")</f>
        <v>0</v>
      </c>
      <c r="I162" s="12">
        <f ca="1">SUM(COUNTIF(INDIRECT("'Success Criteria'!" &amp; ADDRESS(80,A162+4)):INDIRECT("'Success Criteria'!" &amp; ADDRESS(131,A162+4)),"PASS"),COUNTIF(INDIRECT("'Success Criteria'!" &amp; ADDRESS(80,A162+4)):INDIRECT("'Success Criteria'!" &amp; ADDRESS(131,A162+4)),"PASS with comments"))</f>
        <v>2</v>
      </c>
      <c r="J162" s="14">
        <f ca="1">COUNTIF(INDIRECT("'Success Criteria'!" &amp; ADDRESS(80,A162+4)):INDIRECT("'Success Criteria'!" &amp; ADDRESS(131,A162+4)),"NON conformant")</f>
        <v>0</v>
      </c>
      <c r="K162" s="15">
        <f ca="1">COUNTIF(INDIRECT("'Success Criteria'!" &amp; ADDRESS(80,A162+4)):INDIRECT("'Success Criteria'!" &amp; ADDRESS(131,A162+4)),"N/A")</f>
        <v>0</v>
      </c>
      <c r="L162" s="11">
        <f ca="1">COUNTIF(INDIRECT("'Success Criteria'!" &amp; ADDRESS(80,A162+4)):INDIRECT("'Success Criteria'!" &amp; ADDRESS(131,A162+4)),"not tested")</f>
        <v>0</v>
      </c>
      <c r="M162" s="12">
        <f ca="1">SUM(COUNTIF(INDIRECT("'Success Criteria'!" &amp; ADDRESS(136,A162+4)):INDIRECT("'Success Criteria'!" &amp; ADDRESS(196,A162+4)),"PASS"),COUNTIF(INDIRECT("'Success Criteria'!" &amp; ADDRESS(136,A162+4)):INDIRECT("'Success Criteria'!" &amp; ADDRESS(196,A162+4)),"PASS with comments"))</f>
        <v>0</v>
      </c>
      <c r="N162" s="14">
        <f ca="1">COUNTIF(INDIRECT("'Success Criteria'!" &amp; ADDRESS(136,A162+4)):INDIRECT("'Success Criteria'!" &amp; ADDRESS(196,A162+4)),"NON conformant")</f>
        <v>0</v>
      </c>
      <c r="O162" s="15">
        <f ca="1">COUNTIF(INDIRECT("'Success Criteria'!" &amp; ADDRESS(136,A162+4)):INDIRECT("'Success Criteria'!" &amp; ADDRESS(196,A162+4)),"N/A")</f>
        <v>0</v>
      </c>
      <c r="P162" s="11">
        <f ca="1">COUNTIF(INDIRECT("'Success Criteria'!" &amp; ADDRESS(136,A162+4)):INDIRECT("'Success Criteria'!" &amp; ADDRESS(196,A162+4)),"not tested")</f>
        <v>0</v>
      </c>
      <c r="Q162" s="12">
        <f t="shared" ca="1" si="23"/>
        <v>2</v>
      </c>
      <c r="R162" s="14">
        <f t="shared" ca="1" si="21"/>
        <v>0</v>
      </c>
      <c r="S162" s="15">
        <f t="shared" ca="1" si="21"/>
        <v>1</v>
      </c>
      <c r="T162" s="11">
        <f t="shared" ca="1" si="21"/>
        <v>0</v>
      </c>
      <c r="V162" s="24">
        <f t="shared" ca="1" si="20"/>
        <v>1</v>
      </c>
      <c r="W162" s="2" t="str">
        <f t="shared" ca="1" si="27"/>
        <v/>
      </c>
      <c r="X162" s="2">
        <f t="shared" ca="1" si="24"/>
        <v>2</v>
      </c>
      <c r="Y162" s="2" t="str">
        <f t="shared" ca="1" si="28"/>
        <v/>
      </c>
      <c r="Z162" s="2">
        <f t="shared" ca="1" si="25"/>
        <v>0</v>
      </c>
      <c r="AA162" s="267">
        <f t="shared" ca="1" si="26"/>
        <v>1</v>
      </c>
      <c r="AD162" s="104"/>
      <c r="AH162" s="104"/>
    </row>
    <row r="163" spans="1:34" ht="13.15" hidden="1" x14ac:dyDescent="0.4">
      <c r="A163" s="250">
        <f t="shared" si="22"/>
        <v>149</v>
      </c>
      <c r="B163" s="60" t="s">
        <v>585</v>
      </c>
      <c r="C163" s="60" t="s">
        <v>586</v>
      </c>
      <c r="D163" s="112" t="s">
        <v>385</v>
      </c>
      <c r="E163" s="12">
        <f ca="1">SUM(COUNTIF(INDIRECT("'Success Criteria'!" &amp; ADDRESS(10,A163+4)):INDIRECT("'Success Criteria'!" &amp; ADDRESS(75,A163+4)),"PASS"),COUNTIF(INDIRECT("'Success Criteria'!" &amp; ADDRESS(10,A163+4)):INDIRECT("'Success Criteria'!" &amp; ADDRESS(75,A163+4)),"PASS with comments"))</f>
        <v>0</v>
      </c>
      <c r="F163" s="14">
        <f ca="1">COUNTIF(INDIRECT("'Success Criteria'!" &amp; ADDRESS(10,A163+4)):INDIRECT("'Success Criteria'!" &amp; ADDRESS(75,A163+4)),"NON conformant")</f>
        <v>0</v>
      </c>
      <c r="G163" s="15">
        <f ca="1">COUNTIF(INDIRECT("'Success Criteria'!" &amp; ADDRESS(10,A163+4)):INDIRECT("'Success Criteria'!" &amp; ADDRESS(75,A163+4)),"N/A")</f>
        <v>1</v>
      </c>
      <c r="H163" s="11">
        <f ca="1">COUNTIF(INDIRECT("'Success Criteria'!" &amp; ADDRESS(10,A163+4)):INDIRECT("'Success Criteria'!" &amp; ADDRESS(75,A163+4)),"not tested")</f>
        <v>0</v>
      </c>
      <c r="I163" s="12">
        <f ca="1">SUM(COUNTIF(INDIRECT("'Success Criteria'!" &amp; ADDRESS(80,A163+4)):INDIRECT("'Success Criteria'!" &amp; ADDRESS(131,A163+4)),"PASS"),COUNTIF(INDIRECT("'Success Criteria'!" &amp; ADDRESS(80,A163+4)):INDIRECT("'Success Criteria'!" &amp; ADDRESS(131,A163+4)),"PASS with comments"))</f>
        <v>2</v>
      </c>
      <c r="J163" s="14">
        <f ca="1">COUNTIF(INDIRECT("'Success Criteria'!" &amp; ADDRESS(80,A163+4)):INDIRECT("'Success Criteria'!" &amp; ADDRESS(131,A163+4)),"NON conformant")</f>
        <v>0</v>
      </c>
      <c r="K163" s="15">
        <f ca="1">COUNTIF(INDIRECT("'Success Criteria'!" &amp; ADDRESS(80,A163+4)):INDIRECT("'Success Criteria'!" &amp; ADDRESS(131,A163+4)),"N/A")</f>
        <v>0</v>
      </c>
      <c r="L163" s="11">
        <f ca="1">COUNTIF(INDIRECT("'Success Criteria'!" &amp; ADDRESS(80,A163+4)):INDIRECT("'Success Criteria'!" &amp; ADDRESS(131,A163+4)),"not tested")</f>
        <v>0</v>
      </c>
      <c r="M163" s="12">
        <f ca="1">SUM(COUNTIF(INDIRECT("'Success Criteria'!" &amp; ADDRESS(136,A163+4)):INDIRECT("'Success Criteria'!" &amp; ADDRESS(196,A163+4)),"PASS"),COUNTIF(INDIRECT("'Success Criteria'!" &amp; ADDRESS(136,A163+4)):INDIRECT("'Success Criteria'!" &amp; ADDRESS(196,A163+4)),"PASS with comments"))</f>
        <v>0</v>
      </c>
      <c r="N163" s="14">
        <f ca="1">COUNTIF(INDIRECT("'Success Criteria'!" &amp; ADDRESS(136,A163+4)):INDIRECT("'Success Criteria'!" &amp; ADDRESS(196,A163+4)),"NON conformant")</f>
        <v>0</v>
      </c>
      <c r="O163" s="15">
        <f ca="1">COUNTIF(INDIRECT("'Success Criteria'!" &amp; ADDRESS(136,A163+4)):INDIRECT("'Success Criteria'!" &amp; ADDRESS(196,A163+4)),"N/A")</f>
        <v>0</v>
      </c>
      <c r="P163" s="11">
        <f ca="1">COUNTIF(INDIRECT("'Success Criteria'!" &amp; ADDRESS(136,A163+4)):INDIRECT("'Success Criteria'!" &amp; ADDRESS(196,A163+4)),"not tested")</f>
        <v>0</v>
      </c>
      <c r="Q163" s="12">
        <f t="shared" ca="1" si="23"/>
        <v>2</v>
      </c>
      <c r="R163" s="14">
        <f t="shared" ca="1" si="21"/>
        <v>0</v>
      </c>
      <c r="S163" s="15">
        <f t="shared" ca="1" si="21"/>
        <v>1</v>
      </c>
      <c r="T163" s="11">
        <f t="shared" ca="1" si="21"/>
        <v>0</v>
      </c>
      <c r="V163" s="24">
        <f t="shared" ca="1" si="20"/>
        <v>1</v>
      </c>
      <c r="W163" s="2" t="str">
        <f t="shared" ca="1" si="27"/>
        <v/>
      </c>
      <c r="X163" s="2">
        <f t="shared" ca="1" si="24"/>
        <v>2</v>
      </c>
      <c r="Y163" s="2" t="str">
        <f t="shared" ca="1" si="28"/>
        <v/>
      </c>
      <c r="Z163" s="2">
        <f t="shared" ca="1" si="25"/>
        <v>0</v>
      </c>
      <c r="AA163" s="267">
        <f t="shared" ca="1" si="26"/>
        <v>1</v>
      </c>
      <c r="AD163" s="104"/>
      <c r="AH163" s="104"/>
    </row>
    <row r="164" spans="1:34" ht="13.15" hidden="1" x14ac:dyDescent="0.4">
      <c r="A164" s="250">
        <f t="shared" si="22"/>
        <v>150</v>
      </c>
      <c r="B164" s="60" t="s">
        <v>587</v>
      </c>
      <c r="C164" s="60" t="s">
        <v>588</v>
      </c>
      <c r="D164" s="112" t="s">
        <v>385</v>
      </c>
      <c r="E164" s="12">
        <f ca="1">SUM(COUNTIF(INDIRECT("'Success Criteria'!" &amp; ADDRESS(10,A164+4)):INDIRECT("'Success Criteria'!" &amp; ADDRESS(75,A164+4)),"PASS"),COUNTIF(INDIRECT("'Success Criteria'!" &amp; ADDRESS(10,A164+4)):INDIRECT("'Success Criteria'!" &amp; ADDRESS(75,A164+4)),"PASS with comments"))</f>
        <v>0</v>
      </c>
      <c r="F164" s="14">
        <f ca="1">COUNTIF(INDIRECT("'Success Criteria'!" &amp; ADDRESS(10,A164+4)):INDIRECT("'Success Criteria'!" &amp; ADDRESS(75,A164+4)),"NON conformant")</f>
        <v>0</v>
      </c>
      <c r="G164" s="15">
        <f ca="1">COUNTIF(INDIRECT("'Success Criteria'!" &amp; ADDRESS(10,A164+4)):INDIRECT("'Success Criteria'!" &amp; ADDRESS(75,A164+4)),"N/A")</f>
        <v>1</v>
      </c>
      <c r="H164" s="11">
        <f ca="1">COUNTIF(INDIRECT("'Success Criteria'!" &amp; ADDRESS(10,A164+4)):INDIRECT("'Success Criteria'!" &amp; ADDRESS(75,A164+4)),"not tested")</f>
        <v>0</v>
      </c>
      <c r="I164" s="12">
        <f ca="1">SUM(COUNTIF(INDIRECT("'Success Criteria'!" &amp; ADDRESS(80,A164+4)):INDIRECT("'Success Criteria'!" &amp; ADDRESS(131,A164+4)),"PASS"),COUNTIF(INDIRECT("'Success Criteria'!" &amp; ADDRESS(80,A164+4)):INDIRECT("'Success Criteria'!" &amp; ADDRESS(131,A164+4)),"PASS with comments"))</f>
        <v>2</v>
      </c>
      <c r="J164" s="14">
        <f ca="1">COUNTIF(INDIRECT("'Success Criteria'!" &amp; ADDRESS(80,A164+4)):INDIRECT("'Success Criteria'!" &amp; ADDRESS(131,A164+4)),"NON conformant")</f>
        <v>0</v>
      </c>
      <c r="K164" s="15">
        <f ca="1">COUNTIF(INDIRECT("'Success Criteria'!" &amp; ADDRESS(80,A164+4)):INDIRECT("'Success Criteria'!" &amp; ADDRESS(131,A164+4)),"N/A")</f>
        <v>0</v>
      </c>
      <c r="L164" s="11">
        <f ca="1">COUNTIF(INDIRECT("'Success Criteria'!" &amp; ADDRESS(80,A164+4)):INDIRECT("'Success Criteria'!" &amp; ADDRESS(131,A164+4)),"not tested")</f>
        <v>0</v>
      </c>
      <c r="M164" s="12">
        <f ca="1">SUM(COUNTIF(INDIRECT("'Success Criteria'!" &amp; ADDRESS(136,A164+4)):INDIRECT("'Success Criteria'!" &amp; ADDRESS(196,A164+4)),"PASS"),COUNTIF(INDIRECT("'Success Criteria'!" &amp; ADDRESS(136,A164+4)):INDIRECT("'Success Criteria'!" &amp; ADDRESS(196,A164+4)),"PASS with comments"))</f>
        <v>0</v>
      </c>
      <c r="N164" s="14">
        <f ca="1">COUNTIF(INDIRECT("'Success Criteria'!" &amp; ADDRESS(136,A164+4)):INDIRECT("'Success Criteria'!" &amp; ADDRESS(196,A164+4)),"NON conformant")</f>
        <v>0</v>
      </c>
      <c r="O164" s="15">
        <f ca="1">COUNTIF(INDIRECT("'Success Criteria'!" &amp; ADDRESS(136,A164+4)):INDIRECT("'Success Criteria'!" &amp; ADDRESS(196,A164+4)),"N/A")</f>
        <v>0</v>
      </c>
      <c r="P164" s="11">
        <f ca="1">COUNTIF(INDIRECT("'Success Criteria'!" &amp; ADDRESS(136,A164+4)):INDIRECT("'Success Criteria'!" &amp; ADDRESS(196,A164+4)),"not tested")</f>
        <v>0</v>
      </c>
      <c r="Q164" s="12">
        <f t="shared" ca="1" si="23"/>
        <v>2</v>
      </c>
      <c r="R164" s="14">
        <f t="shared" ca="1" si="21"/>
        <v>0</v>
      </c>
      <c r="S164" s="15">
        <f t="shared" ca="1" si="21"/>
        <v>1</v>
      </c>
      <c r="T164" s="11">
        <f t="shared" ca="1" si="21"/>
        <v>0</v>
      </c>
      <c r="V164" s="24">
        <f t="shared" ca="1" si="20"/>
        <v>1</v>
      </c>
      <c r="W164" s="2" t="str">
        <f t="shared" ca="1" si="27"/>
        <v/>
      </c>
      <c r="X164" s="2">
        <f t="shared" ca="1" si="24"/>
        <v>2</v>
      </c>
      <c r="Y164" s="2" t="str">
        <f t="shared" ca="1" si="28"/>
        <v/>
      </c>
      <c r="Z164" s="2">
        <f t="shared" ca="1" si="25"/>
        <v>0</v>
      </c>
      <c r="AA164" s="267">
        <f t="shared" ca="1" si="26"/>
        <v>1</v>
      </c>
      <c r="AD164" s="104"/>
      <c r="AH164" s="104"/>
    </row>
    <row r="165" spans="1:34" ht="13.15" x14ac:dyDescent="0.4">
      <c r="B165" s="17"/>
      <c r="C165" s="17"/>
      <c r="D165" s="17"/>
      <c r="E165" s="13"/>
      <c r="F165" s="18"/>
      <c r="G165" s="19"/>
      <c r="H165" s="20"/>
      <c r="I165" s="13"/>
      <c r="J165" s="18"/>
      <c r="K165" s="19"/>
      <c r="L165" s="20"/>
      <c r="M165" s="13"/>
      <c r="N165" s="18"/>
      <c r="O165" s="19"/>
      <c r="P165" s="20"/>
      <c r="Q165" s="13"/>
      <c r="R165" s="18"/>
      <c r="S165" s="19"/>
      <c r="T165" s="20"/>
      <c r="V165" s="24"/>
      <c r="W165" s="26" t="s">
        <v>124</v>
      </c>
      <c r="X165" s="2"/>
      <c r="Y165" s="26" t="s">
        <v>124</v>
      </c>
      <c r="Z165" s="2"/>
      <c r="AA165" s="268" t="s">
        <v>124</v>
      </c>
    </row>
    <row r="166" spans="1:34" ht="13.15" x14ac:dyDescent="0.35">
      <c r="A166" s="2"/>
      <c r="B166" s="2"/>
      <c r="C166" s="2"/>
      <c r="D166" s="2"/>
      <c r="E166" s="300" t="s">
        <v>121</v>
      </c>
      <c r="F166" s="300"/>
      <c r="G166" s="300"/>
      <c r="H166" s="300"/>
      <c r="I166" s="295" t="s">
        <v>122</v>
      </c>
      <c r="J166" s="296"/>
      <c r="K166" s="296"/>
      <c r="L166" s="297"/>
      <c r="M166" s="295" t="s">
        <v>359</v>
      </c>
      <c r="N166" s="296"/>
      <c r="O166" s="296"/>
      <c r="P166" s="297"/>
      <c r="Q166" s="295" t="s">
        <v>124</v>
      </c>
      <c r="R166" s="296"/>
      <c r="S166" s="296"/>
      <c r="T166" s="297"/>
      <c r="V166" s="25"/>
      <c r="W166" s="2">
        <f ca="1">SUM(W15:W165)</f>
        <v>14</v>
      </c>
      <c r="X166" s="2"/>
      <c r="Y166" s="2">
        <f ca="1">SUM(Y15:Y165)</f>
        <v>14</v>
      </c>
      <c r="Z166" s="2"/>
      <c r="AA166" s="267">
        <f ca="1">SUM(AA15:AA165)</f>
        <v>150</v>
      </c>
    </row>
    <row r="167" spans="1:34" ht="13.15" x14ac:dyDescent="0.4">
      <c r="A167" s="1"/>
      <c r="B167" s="1"/>
      <c r="C167" s="1"/>
      <c r="D167" s="1"/>
      <c r="E167" s="16" t="s">
        <v>66</v>
      </c>
      <c r="F167" s="16" t="s">
        <v>65</v>
      </c>
      <c r="G167" s="16" t="s">
        <v>115</v>
      </c>
      <c r="H167" s="16" t="s">
        <v>134</v>
      </c>
      <c r="I167" s="16" t="s">
        <v>66</v>
      </c>
      <c r="J167" s="16" t="s">
        <v>65</v>
      </c>
      <c r="K167" s="16" t="s">
        <v>123</v>
      </c>
      <c r="L167" s="16" t="s">
        <v>134</v>
      </c>
      <c r="M167" s="16" t="s">
        <v>66</v>
      </c>
      <c r="N167" s="16" t="s">
        <v>65</v>
      </c>
      <c r="O167" s="16" t="s">
        <v>123</v>
      </c>
      <c r="P167" s="16" t="s">
        <v>134</v>
      </c>
      <c r="Q167" s="16" t="s">
        <v>66</v>
      </c>
      <c r="R167" s="16" t="s">
        <v>65</v>
      </c>
      <c r="S167" s="16" t="s">
        <v>123</v>
      </c>
      <c r="T167" s="16" t="s">
        <v>134</v>
      </c>
    </row>
    <row r="168" spans="1:34" ht="13.15" x14ac:dyDescent="0.4">
      <c r="A168" s="299" t="s">
        <v>124</v>
      </c>
      <c r="B168" s="299"/>
      <c r="C168" s="299"/>
      <c r="D168" s="113"/>
      <c r="E168" s="72">
        <f t="shared" ref="E168:T168" ca="1" si="29">SUM(E15:E164)</f>
        <v>191</v>
      </c>
      <c r="F168" s="71">
        <f t="shared" ca="1" si="29"/>
        <v>14</v>
      </c>
      <c r="G168" s="70">
        <f t="shared" ca="1" si="29"/>
        <v>379</v>
      </c>
      <c r="H168" s="70">
        <f t="shared" ca="1" si="29"/>
        <v>0</v>
      </c>
      <c r="I168" s="72">
        <f t="shared" ca="1" si="29"/>
        <v>437</v>
      </c>
      <c r="J168" s="71">
        <f t="shared" ca="1" si="29"/>
        <v>4</v>
      </c>
      <c r="K168" s="70">
        <f t="shared" ca="1" si="29"/>
        <v>167</v>
      </c>
      <c r="L168" s="70">
        <f t="shared" ca="1" si="29"/>
        <v>0</v>
      </c>
      <c r="M168" s="72">
        <f t="shared" ca="1" si="29"/>
        <v>0</v>
      </c>
      <c r="N168" s="71">
        <f t="shared" ca="1" si="29"/>
        <v>0</v>
      </c>
      <c r="O168" s="70">
        <f t="shared" ca="1" si="29"/>
        <v>0</v>
      </c>
      <c r="P168" s="70">
        <f t="shared" ca="1" si="29"/>
        <v>0</v>
      </c>
      <c r="Q168" s="72">
        <f t="shared" ca="1" si="29"/>
        <v>628</v>
      </c>
      <c r="R168" s="71">
        <f t="shared" ca="1" si="29"/>
        <v>18</v>
      </c>
      <c r="S168" s="70">
        <f t="shared" ca="1" si="29"/>
        <v>546</v>
      </c>
      <c r="T168" s="70">
        <f t="shared" ca="1" si="29"/>
        <v>0</v>
      </c>
      <c r="V168" s="258"/>
      <c r="W168" s="257"/>
      <c r="X168" s="257"/>
      <c r="Y168" s="257"/>
      <c r="Z168" s="257"/>
      <c r="AA168" s="263"/>
      <c r="AB168" s="257"/>
    </row>
    <row r="169" spans="1:34" s="257" customFormat="1" ht="13.15" x14ac:dyDescent="0.4">
      <c r="A169" s="256" t="s">
        <v>973</v>
      </c>
      <c r="B169" s="256"/>
      <c r="C169" s="256"/>
      <c r="D169" s="254"/>
      <c r="E169" s="255"/>
      <c r="F169" s="255"/>
      <c r="G169" s="255"/>
      <c r="H169" s="255"/>
      <c r="I169" s="255"/>
      <c r="J169" s="255"/>
      <c r="K169" s="255"/>
      <c r="L169" s="255"/>
      <c r="M169" s="255"/>
      <c r="N169" s="255"/>
      <c r="O169" s="255"/>
      <c r="P169" s="255"/>
      <c r="Q169" s="255"/>
      <c r="R169" s="255"/>
      <c r="S169" s="255"/>
      <c r="T169" s="255"/>
      <c r="V169" s="258"/>
      <c r="AA169" s="263"/>
    </row>
    <row r="170" spans="1:34" s="74" customFormat="1" x14ac:dyDescent="0.35">
      <c r="A170" s="163"/>
      <c r="V170" s="76"/>
      <c r="AA170" s="262"/>
    </row>
    <row r="171" spans="1:34" s="74" customFormat="1" x14ac:dyDescent="0.35">
      <c r="V171" s="76"/>
      <c r="AA171" s="262"/>
    </row>
    <row r="172" spans="1:34" s="74" customFormat="1" x14ac:dyDescent="0.35">
      <c r="V172" s="76"/>
      <c r="AA172" s="262"/>
    </row>
    <row r="173" spans="1:34" s="74" customFormat="1" x14ac:dyDescent="0.35">
      <c r="V173" s="76"/>
      <c r="AA173" s="262"/>
    </row>
    <row r="174" spans="1:34" s="74" customFormat="1" hidden="1" x14ac:dyDescent="0.35">
      <c r="V174" s="76"/>
      <c r="AA174" s="262"/>
    </row>
    <row r="175" spans="1:34" s="74" customFormat="1" hidden="1" x14ac:dyDescent="0.35">
      <c r="V175" s="76"/>
      <c r="AA175" s="262"/>
    </row>
    <row r="176" spans="1:34" s="74" customFormat="1" hidden="1" x14ac:dyDescent="0.35">
      <c r="V176" s="76"/>
      <c r="AA176" s="262"/>
    </row>
    <row r="177" spans="22:27" s="74" customFormat="1" hidden="1" x14ac:dyDescent="0.35">
      <c r="V177" s="76"/>
      <c r="AA177" s="262"/>
    </row>
    <row r="178" spans="22:27" s="74" customFormat="1" x14ac:dyDescent="0.35">
      <c r="V178" s="76"/>
      <c r="AA178" s="262"/>
    </row>
    <row r="179" spans="22:27" s="74" customFormat="1" x14ac:dyDescent="0.35">
      <c r="V179" s="76"/>
      <c r="AA179" s="262"/>
    </row>
    <row r="180" spans="22:27" s="74" customFormat="1" x14ac:dyDescent="0.35">
      <c r="V180" s="76"/>
      <c r="AA180" s="262"/>
    </row>
    <row r="181" spans="22:27" s="74" customFormat="1" x14ac:dyDescent="0.35">
      <c r="V181" s="76"/>
      <c r="AA181" s="262"/>
    </row>
    <row r="182" spans="22:27" s="74" customFormat="1" x14ac:dyDescent="0.35">
      <c r="V182" s="76"/>
      <c r="AA182" s="262"/>
    </row>
    <row r="183" spans="22:27" s="74" customFormat="1" x14ac:dyDescent="0.35">
      <c r="V183" s="76"/>
      <c r="AA183" s="262"/>
    </row>
    <row r="184" spans="22:27" s="74" customFormat="1" x14ac:dyDescent="0.35">
      <c r="V184" s="76"/>
      <c r="AA184" s="262"/>
    </row>
    <row r="185" spans="22:27" s="74" customFormat="1" x14ac:dyDescent="0.35">
      <c r="V185" s="76"/>
      <c r="AA185" s="262"/>
    </row>
    <row r="186" spans="22:27" s="74" customFormat="1" x14ac:dyDescent="0.35">
      <c r="V186" s="76"/>
      <c r="AA186" s="262"/>
    </row>
    <row r="187" spans="22:27" s="74" customFormat="1" x14ac:dyDescent="0.35">
      <c r="V187" s="76"/>
      <c r="AA187" s="262"/>
    </row>
    <row r="188" spans="22:27" s="74" customFormat="1" x14ac:dyDescent="0.35">
      <c r="V188" s="76"/>
      <c r="AA188" s="262"/>
    </row>
    <row r="189" spans="22:27" s="74" customFormat="1" x14ac:dyDescent="0.35">
      <c r="V189" s="76"/>
      <c r="AA189" s="262"/>
    </row>
    <row r="190" spans="22:27" s="74" customFormat="1" x14ac:dyDescent="0.35">
      <c r="V190" s="76"/>
      <c r="AA190" s="262"/>
    </row>
    <row r="191" spans="22:27" s="74" customFormat="1" x14ac:dyDescent="0.35">
      <c r="V191" s="76"/>
      <c r="AA191" s="262"/>
    </row>
    <row r="192" spans="22:27" s="74" customFormat="1" x14ac:dyDescent="0.35">
      <c r="V192" s="76"/>
      <c r="AA192" s="262"/>
    </row>
    <row r="193" spans="22:27" s="74" customFormat="1" x14ac:dyDescent="0.35">
      <c r="V193" s="76"/>
      <c r="AA193" s="262"/>
    </row>
    <row r="194" spans="22:27" s="74" customFormat="1" x14ac:dyDescent="0.35">
      <c r="V194" s="76"/>
      <c r="AA194" s="262"/>
    </row>
    <row r="195" spans="22:27" s="74" customFormat="1" x14ac:dyDescent="0.35">
      <c r="V195" s="76"/>
      <c r="AA195" s="262"/>
    </row>
    <row r="196" spans="22:27" hidden="1" x14ac:dyDescent="0.35"/>
    <row r="197" spans="22:27" hidden="1" x14ac:dyDescent="0.35"/>
  </sheetData>
  <sheetProtection deleteRows="0"/>
  <mergeCells count="55">
    <mergeCell ref="C2:H2"/>
    <mergeCell ref="C3:H3"/>
    <mergeCell ref="C4:H4"/>
    <mergeCell ref="Q2:R2"/>
    <mergeCell ref="Q4:R4"/>
    <mergeCell ref="I2:L2"/>
    <mergeCell ref="M3:P3"/>
    <mergeCell ref="M4:P4"/>
    <mergeCell ref="M5:P5"/>
    <mergeCell ref="I3:L3"/>
    <mergeCell ref="I4:L4"/>
    <mergeCell ref="I5:L5"/>
    <mergeCell ref="I6:L6"/>
    <mergeCell ref="C6:H6"/>
    <mergeCell ref="C9:H9"/>
    <mergeCell ref="I8:L8"/>
    <mergeCell ref="C10:H10"/>
    <mergeCell ref="I10:L10"/>
    <mergeCell ref="I9:L9"/>
    <mergeCell ref="A168:C168"/>
    <mergeCell ref="E13:H13"/>
    <mergeCell ref="I13:L13"/>
    <mergeCell ref="I166:L166"/>
    <mergeCell ref="E166:H166"/>
    <mergeCell ref="A13:D13"/>
    <mergeCell ref="Q166:T166"/>
    <mergeCell ref="Q13:T13"/>
    <mergeCell ref="M13:P13"/>
    <mergeCell ref="M166:P166"/>
    <mergeCell ref="M9:P9"/>
    <mergeCell ref="M10:P10"/>
    <mergeCell ref="M7:P7"/>
    <mergeCell ref="A1:P1"/>
    <mergeCell ref="AA13:AA14"/>
    <mergeCell ref="Z13:Z14"/>
    <mergeCell ref="V13:V14"/>
    <mergeCell ref="I7:L7"/>
    <mergeCell ref="C11:H11"/>
    <mergeCell ref="I11:L11"/>
    <mergeCell ref="M11:P11"/>
    <mergeCell ref="C7:H7"/>
    <mergeCell ref="C8:H8"/>
    <mergeCell ref="C5:H5"/>
    <mergeCell ref="M8:P8"/>
    <mergeCell ref="M6:P6"/>
    <mergeCell ref="X13:X14"/>
    <mergeCell ref="W13:W14"/>
    <mergeCell ref="Y13:Y14"/>
    <mergeCell ref="Q8:R8"/>
    <mergeCell ref="Q9:R9"/>
    <mergeCell ref="Q10:R10"/>
    <mergeCell ref="Q3:R3"/>
    <mergeCell ref="V2:AA11"/>
    <mergeCell ref="Q6:R6"/>
    <mergeCell ref="Q5:R5"/>
  </mergeCells>
  <phoneticPr fontId="22" type="noConversion"/>
  <conditionalFormatting sqref="W15:W164 AA15:AA164">
    <cfRule type="cellIs" dxfId="39" priority="3" stopIfTrue="1" operator="notEqual">
      <formula>1</formula>
    </cfRule>
    <cfRule type="cellIs" dxfId="38" priority="4" stopIfTrue="1" operator="equal">
      <formula>1</formula>
    </cfRule>
  </conditionalFormatting>
  <conditionalFormatting sqref="Y15:Y164">
    <cfRule type="cellIs" dxfId="37" priority="1" stopIfTrue="1" operator="notEqual">
      <formula>1</formula>
    </cfRule>
    <cfRule type="cellIs" dxfId="36" priority="2" stopIfTrue="1" operator="equal">
      <formula>1</formula>
    </cfRule>
  </conditionalFormatting>
  <hyperlinks>
    <hyperlink ref="W1" location="Statistics!W1" display="Show All Rows" xr:uid="{3D192D15-5A83-49DA-9474-74E5FE2BD9D6}"/>
    <hyperlink ref="V1" location="Statistics!V1" display="Tidy Document" xr:uid="{106CE1A5-5688-4A42-9F30-ED8D493950AE}"/>
    <hyperlink ref="C4" r:id="rId1" xr:uid="{DAC0B0E3-DD6C-4395-A094-E851D40C38A2}"/>
    <hyperlink ref="C15" r:id="rId2" xr:uid="{38680836-F08E-4FEA-9D47-176ADBD371E2}"/>
    <hyperlink ref="C16" r:id="rId3" xr:uid="{A4DAA803-8D30-4140-AE21-CC565BE4DCCA}"/>
    <hyperlink ref="C24" r:id="rId4" xr:uid="{DCBFD9CF-9649-47C5-96DA-D4C407BD9280}"/>
    <hyperlink ref="C25" r:id="rId5" xr:uid="{39D7788C-C1B8-4BA1-9896-F565472C2D1D}"/>
    <hyperlink ref="C18" r:id="rId6" xr:uid="{C09702A3-2D12-4D77-8B76-819EB042C2C1}"/>
    <hyperlink ref="C19" r:id="rId7" xr:uid="{B5FFB317-5BB3-4196-A10D-8F637426071B}"/>
    <hyperlink ref="C17" r:id="rId8" xr:uid="{18F2932F-081A-4D70-BBCA-6FE17C7E1BCC}"/>
    <hyperlink ref="C26" r:id="rId9" xr:uid="{654AAFD3-C8EC-4E0C-8495-7718C155E62D}"/>
    <hyperlink ref="C20" r:id="rId10" xr:uid="{FF8826C8-3A4C-4465-BEDB-710D79405458}"/>
    <hyperlink ref="C21" r:id="rId11" xr:uid="{C98DD4CA-22D2-4DA6-83E6-54A27DA8419F}"/>
    <hyperlink ref="C28" r:id="rId12" xr:uid="{19A6CC70-2FD3-4D4B-8B82-253B3F8D87E9}"/>
    <hyperlink ref="C22" r:id="rId13" xr:uid="{568ADD87-C197-4A9F-A85C-9E0588F6D361}"/>
    <hyperlink ref="C23" r:id="rId14" xr:uid="{838E2415-70F7-4B8C-A99F-0152BFBF5DF6}"/>
    <hyperlink ref="C27" r:id="rId15" xr:uid="{A05572C0-F1BC-45E2-A58F-E877BDF03CAC}"/>
  </hyperlinks>
  <pageMargins left="0.70866141732283461" right="0.70866141732283461" top="0.74803149606299213" bottom="0.74803149606299213" header="0.31496062992125984" footer="0.31496062992125984"/>
  <pageSetup paperSize="9" orientation="portrait" r:id="rId16"/>
  <drawing r:id="rId17"/>
  <extLst>
    <ext xmlns:x14="http://schemas.microsoft.com/office/spreadsheetml/2009/9/main" uri="{CCE6A557-97BC-4b89-ADB6-D9C93CAAB3DF}">
      <x14:dataValidations xmlns:xm="http://schemas.microsoft.com/office/excel/2006/main" count="3">
        <x14:dataValidation type="list" allowBlank="1" showInputMessage="1" showErrorMessage="1" xr:uid="{28AB9957-3293-468B-936E-F3E6C4575D3A}">
          <x14:formula1>
            <xm:f>Comboboxes!$G$1:$G$2</xm:f>
          </x14:formula1>
          <xm:sqref>S8:S10 S4:S6</xm:sqref>
        </x14:dataValidation>
        <x14:dataValidation type="list" allowBlank="1" showInputMessage="1" showErrorMessage="1" xr:uid="{F409EDB6-FE15-4B3F-992C-C4FBABF785C4}">
          <x14:formula1>
            <xm:f>Comboboxes!$L$1:$L$3</xm:f>
          </x14:formula1>
          <xm:sqref>S3</xm:sqref>
        </x14:dataValidation>
        <x14:dataValidation type="list" allowBlank="1" showInputMessage="1" showErrorMessage="1" xr:uid="{84002246-1184-4E59-BBBD-FB001C690008}">
          <x14:formula1>
            <xm:f>Comboboxes!$I$1:$I$12</xm:f>
          </x14:formula1>
          <xm:sqref>D15:D164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82777-40C6-4EA1-B27B-A47F033AC721}">
  <sheetPr codeName="Sheet13"/>
  <dimension ref="A1:O35"/>
  <sheetViews>
    <sheetView zoomScaleNormal="100" workbookViewId="0">
      <selection activeCell="G8" sqref="G8"/>
    </sheetView>
  </sheetViews>
  <sheetFormatPr defaultColWidth="9.19921875" defaultRowHeight="15" x14ac:dyDescent="0.35"/>
  <cols>
    <col min="1" max="1" width="81.796875" style="131" customWidth="1"/>
    <col min="2" max="2" width="9.19921875" style="131"/>
    <col min="3" max="3" width="98" style="137" customWidth="1"/>
    <col min="4" max="5" width="9.19921875" style="131"/>
    <col min="6" max="6" width="9.796875" style="131" customWidth="1"/>
    <col min="7" max="16384" width="9.19921875" style="131"/>
  </cols>
  <sheetData>
    <row r="1" spans="1:15" s="130" customFormat="1" ht="57" customHeight="1" x14ac:dyDescent="0.35">
      <c r="A1" s="260" t="s">
        <v>1192</v>
      </c>
      <c r="B1" s="222"/>
      <c r="C1" s="234" t="s">
        <v>1065</v>
      </c>
      <c r="D1" s="222"/>
      <c r="E1" s="222"/>
      <c r="F1" s="222"/>
      <c r="G1" s="222"/>
      <c r="H1" s="222"/>
      <c r="I1" s="222"/>
      <c r="J1" s="222"/>
      <c r="K1" s="222"/>
      <c r="L1" s="222"/>
      <c r="M1" s="222"/>
      <c r="N1" s="222"/>
      <c r="O1" s="222"/>
    </row>
    <row r="3" spans="1:15" x14ac:dyDescent="0.35">
      <c r="A3" s="191" t="s">
        <v>742</v>
      </c>
      <c r="C3" s="132"/>
    </row>
    <row r="4" spans="1:15" x14ac:dyDescent="0.35">
      <c r="A4" s="192" t="str">
        <f>IF(Statistics!C2="","Populated automatically from the Statistics worksheet",Statistics!C2)</f>
        <v>GLA</v>
      </c>
      <c r="C4" s="133"/>
    </row>
    <row r="5" spans="1:15" x14ac:dyDescent="0.35">
      <c r="A5" s="193"/>
    </row>
    <row r="6" spans="1:15" x14ac:dyDescent="0.35">
      <c r="A6" s="191" t="s">
        <v>743</v>
      </c>
      <c r="C6" s="132"/>
    </row>
    <row r="7" spans="1:15" x14ac:dyDescent="0.35">
      <c r="A7" s="192" t="str">
        <f>IF(Statistics!C3="","Populated automatically from the Statistics worksheet",Statistics!C3)</f>
        <v>London Elects (public facing)</v>
      </c>
      <c r="C7" s="133"/>
    </row>
    <row r="8" spans="1:15" x14ac:dyDescent="0.35">
      <c r="A8" s="193"/>
    </row>
    <row r="9" spans="1:15" x14ac:dyDescent="0.35">
      <c r="A9" s="191" t="s">
        <v>380</v>
      </c>
      <c r="C9" s="132"/>
    </row>
    <row r="10" spans="1:15" ht="27" x14ac:dyDescent="0.35">
      <c r="A10" s="194" t="s">
        <v>744</v>
      </c>
      <c r="C10" s="134"/>
    </row>
    <row r="11" spans="1:15" x14ac:dyDescent="0.35">
      <c r="A11" s="193"/>
    </row>
    <row r="12" spans="1:15" x14ac:dyDescent="0.35">
      <c r="A12" s="191" t="s">
        <v>745</v>
      </c>
      <c r="C12" s="132"/>
    </row>
    <row r="13" spans="1:15" x14ac:dyDescent="0.35">
      <c r="A13" s="192" t="str">
        <f>"WCAG 2.1 level " &amp; IF(Statistics!S4="Yes","A","") &amp; IF(Statistics!S5="Yes","A","") &amp; IF(Statistics!S6="Yes","A","")</f>
        <v>WCAG 2.1 level AA</v>
      </c>
      <c r="C13" s="133"/>
    </row>
    <row r="14" spans="1:15" x14ac:dyDescent="0.35">
      <c r="A14" s="193"/>
    </row>
    <row r="15" spans="1:15" x14ac:dyDescent="0.35">
      <c r="A15" s="191" t="s">
        <v>746</v>
      </c>
      <c r="C15" s="132"/>
    </row>
    <row r="16" spans="1:15" x14ac:dyDescent="0.35">
      <c r="A16" s="192" t="s">
        <v>385</v>
      </c>
      <c r="C16" s="133"/>
    </row>
    <row r="17" spans="1:3" x14ac:dyDescent="0.35">
      <c r="A17" s="193"/>
    </row>
    <row r="18" spans="1:3" x14ac:dyDescent="0.35">
      <c r="A18" s="191" t="s">
        <v>747</v>
      </c>
      <c r="C18" s="132"/>
    </row>
    <row r="19" spans="1:3" ht="40.5" x14ac:dyDescent="0.35">
      <c r="A19" s="194" t="s">
        <v>748</v>
      </c>
      <c r="C19" s="134"/>
    </row>
    <row r="20" spans="1:3" x14ac:dyDescent="0.35">
      <c r="A20" s="193"/>
    </row>
    <row r="21" spans="1:3" x14ac:dyDescent="0.35">
      <c r="A21" s="191" t="s">
        <v>749</v>
      </c>
      <c r="C21" s="132"/>
    </row>
    <row r="22" spans="1:3" x14ac:dyDescent="0.35">
      <c r="A22" s="195">
        <f>IF(Statistics!C10&lt;&gt;"",Statistics!C10,IF(Statistics!C8&lt;&gt;"",Statistics!C8,"Populated automatically from the Statistics worksheet"))</f>
        <v>45341</v>
      </c>
      <c r="C22" s="135"/>
    </row>
    <row r="23" spans="1:3" x14ac:dyDescent="0.35">
      <c r="A23" s="193"/>
    </row>
    <row r="24" spans="1:3" x14ac:dyDescent="0.35">
      <c r="A24" s="191" t="s">
        <v>750</v>
      </c>
      <c r="C24" s="132"/>
    </row>
    <row r="25" spans="1:3" ht="67.5" x14ac:dyDescent="0.35">
      <c r="A25" s="194" t="s">
        <v>751</v>
      </c>
      <c r="C25" s="134"/>
    </row>
    <row r="26" spans="1:3" x14ac:dyDescent="0.35">
      <c r="A26" s="193"/>
    </row>
    <row r="27" spans="1:3" x14ac:dyDescent="0.35">
      <c r="A27" s="191" t="s">
        <v>752</v>
      </c>
      <c r="C27" s="132"/>
    </row>
    <row r="28" spans="1:3" ht="40.5" x14ac:dyDescent="0.35">
      <c r="A28" s="194" t="s">
        <v>753</v>
      </c>
      <c r="C28" s="134"/>
    </row>
    <row r="29" spans="1:3" x14ac:dyDescent="0.35">
      <c r="A29" s="193"/>
    </row>
    <row r="30" spans="1:3" x14ac:dyDescent="0.35">
      <c r="A30" s="191" t="s">
        <v>754</v>
      </c>
      <c r="C30" s="132"/>
    </row>
    <row r="31" spans="1:3" ht="27" x14ac:dyDescent="0.35">
      <c r="A31" s="194" t="s">
        <v>755</v>
      </c>
      <c r="C31" s="134"/>
    </row>
    <row r="32" spans="1:3" ht="135" x14ac:dyDescent="0.35">
      <c r="A32" s="235" t="s">
        <v>1064</v>
      </c>
      <c r="C32" s="136"/>
    </row>
    <row r="33" spans="1:3" x14ac:dyDescent="0.35">
      <c r="A33" s="193"/>
    </row>
    <row r="34" spans="1:3" x14ac:dyDescent="0.35">
      <c r="A34" s="191" t="s">
        <v>757</v>
      </c>
      <c r="C34" s="132"/>
    </row>
    <row r="35" spans="1:3" ht="27" x14ac:dyDescent="0.35">
      <c r="A35" s="194" t="s">
        <v>1063</v>
      </c>
      <c r="C35" s="133"/>
    </row>
  </sheetData>
  <pageMargins left="0.7" right="0.7" top="0.75" bottom="0.75" header="0.3" footer="0.3"/>
  <pageSetup paperSize="9" fitToWidth="0"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D5C31DE0-F968-4948-9A74-61BEA6255571}">
          <x14:formula1>
            <xm:f>Comboboxes!$F$1:$F$5</xm:f>
          </x14:formula1>
          <xm:sqref>C16 A16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EY198"/>
  <sheetViews>
    <sheetView zoomScaleNormal="100" workbookViewId="0">
      <pane xSplit="4" ySplit="7" topLeftCell="E8" activePane="bottomRight" state="frozenSplit"/>
      <selection activeCell="B10" sqref="B10"/>
      <selection pane="topRight" activeCell="B10" sqref="B10"/>
      <selection pane="bottomLeft" activeCell="B10" sqref="B10"/>
      <selection pane="bottomRight" sqref="A1:D2"/>
    </sheetView>
  </sheetViews>
  <sheetFormatPr defaultColWidth="9.19921875" defaultRowHeight="12.75" x14ac:dyDescent="0.35"/>
  <cols>
    <col min="1" max="1" width="9" style="4" bestFit="1" customWidth="1"/>
    <col min="2" max="2" width="9" style="4" customWidth="1"/>
    <col min="3" max="3" width="13.796875" style="4" customWidth="1"/>
    <col min="4" max="4" width="60.796875" style="5" customWidth="1"/>
    <col min="5" max="18" width="50" style="2" customWidth="1"/>
    <col min="19" max="29" width="50" style="2" hidden="1" customWidth="1"/>
    <col min="30" max="154" width="50" style="53" hidden="1" customWidth="1"/>
    <col min="155" max="175" width="9.19921875" customWidth="1"/>
  </cols>
  <sheetData>
    <row r="1" spans="1:155" s="74" customFormat="1" ht="12.75" customHeight="1" x14ac:dyDescent="0.35">
      <c r="A1" s="313" t="s">
        <v>1237</v>
      </c>
      <c r="B1" s="313"/>
      <c r="C1" s="313"/>
      <c r="D1" s="314"/>
      <c r="E1" s="3" t="str">
        <f t="shared" ref="E1:AJ1" ca="1" si="0">IF(INDIRECT("'Statistics'!" &amp; ADDRESS(COLUMN()+10,2))="","",INDIRECT("'Statistics'!" &amp; ADDRESS(COLUMN()+10,2)))</f>
        <v>Header</v>
      </c>
      <c r="F1" s="3" t="str">
        <f t="shared" ca="1" si="0"/>
        <v>Footer</v>
      </c>
      <c r="G1" s="3" t="str">
        <f t="shared" ca="1" si="0"/>
        <v>Home</v>
      </c>
      <c r="H1" s="3" t="str">
        <f t="shared" ca="1" si="0"/>
        <v>I’m a voter</v>
      </c>
      <c r="I1" s="3" t="str">
        <f t="shared" ca="1" si="0"/>
        <v>Information for carers and people with a disability</v>
      </c>
      <c r="J1" s="3" t="str">
        <f t="shared" ca="1" si="0"/>
        <v>Candidates and agents meeting online form</v>
      </c>
      <c r="K1" s="3" t="str">
        <f t="shared" ca="1" si="0"/>
        <v>Statutory notices and elections timetable (timeline data table only)</v>
      </c>
      <c r="L1" s="3" t="str">
        <f t="shared" ca="1" si="0"/>
        <v>Search results page ("Sutton")</v>
      </c>
      <c r="M1" s="3" t="str">
        <f t="shared" ca="1" si="0"/>
        <v>2021 Election results page</v>
      </c>
      <c r="N1" s="3" t="str">
        <f t="shared" ca="1" si="0"/>
        <v>Count status</v>
      </c>
      <c r="O1" s="3" t="str">
        <f t="shared" ca="1" si="0"/>
        <v>Assembly member count status</v>
      </c>
      <c r="P1" s="3" t="str">
        <f t="shared" ca="1" si="0"/>
        <v>Candidate page</v>
      </c>
      <c r="Q1" s="3" t="str">
        <f t="shared" ca="1" si="0"/>
        <v>Media centre</v>
      </c>
      <c r="R1" s="3" t="str">
        <f t="shared" ca="1" si="0"/>
        <v>Polling station finder (CB1 7RT or CB2 8RN)</v>
      </c>
      <c r="S1" s="3" t="str">
        <f t="shared" ca="1" si="0"/>
        <v>Page 15</v>
      </c>
      <c r="T1" s="3" t="str">
        <f t="shared" ca="1" si="0"/>
        <v>Page 16</v>
      </c>
      <c r="U1" s="3" t="str">
        <f t="shared" ca="1" si="0"/>
        <v>Page 17</v>
      </c>
      <c r="V1" s="3" t="str">
        <f t="shared" ca="1" si="0"/>
        <v>Page 18</v>
      </c>
      <c r="W1" s="3" t="str">
        <f t="shared" ca="1" si="0"/>
        <v>Page 19</v>
      </c>
      <c r="X1" s="3" t="str">
        <f t="shared" ca="1" si="0"/>
        <v>Page 20</v>
      </c>
      <c r="Y1" s="3" t="str">
        <f t="shared" ca="1" si="0"/>
        <v>Page 21</v>
      </c>
      <c r="Z1" s="3" t="str">
        <f t="shared" ca="1" si="0"/>
        <v>Page 22</v>
      </c>
      <c r="AA1" s="3" t="str">
        <f t="shared" ca="1" si="0"/>
        <v>Page 23</v>
      </c>
      <c r="AB1" s="3" t="str">
        <f t="shared" ca="1" si="0"/>
        <v>Page 24</v>
      </c>
      <c r="AC1" s="3" t="str">
        <f t="shared" ca="1" si="0"/>
        <v>Page 25</v>
      </c>
      <c r="AD1" s="3" t="str">
        <f t="shared" ca="1" si="0"/>
        <v>Page 26</v>
      </c>
      <c r="AE1" s="3" t="str">
        <f t="shared" ca="1" si="0"/>
        <v>Page 27</v>
      </c>
      <c r="AF1" s="3" t="str">
        <f t="shared" ca="1" si="0"/>
        <v>Page 28</v>
      </c>
      <c r="AG1" s="3" t="str">
        <f t="shared" ca="1" si="0"/>
        <v>Page 29</v>
      </c>
      <c r="AH1" s="3" t="str">
        <f t="shared" ca="1" si="0"/>
        <v>Page 30</v>
      </c>
      <c r="AI1" s="3" t="str">
        <f t="shared" ca="1" si="0"/>
        <v>Page 31</v>
      </c>
      <c r="AJ1" s="3" t="str">
        <f t="shared" ca="1" si="0"/>
        <v>Page 32</v>
      </c>
      <c r="AK1" s="3" t="str">
        <f t="shared" ref="AK1:BP1" ca="1" si="1">IF(INDIRECT("'Statistics'!" &amp; ADDRESS(COLUMN()+10,2))="","",INDIRECT("'Statistics'!" &amp; ADDRESS(COLUMN()+10,2)))</f>
        <v>Page 33</v>
      </c>
      <c r="AL1" s="3" t="str">
        <f t="shared" ca="1" si="1"/>
        <v>Page 34</v>
      </c>
      <c r="AM1" s="3" t="str">
        <f t="shared" ca="1" si="1"/>
        <v>Page 35</v>
      </c>
      <c r="AN1" s="3" t="str">
        <f t="shared" ca="1" si="1"/>
        <v>Page 36</v>
      </c>
      <c r="AO1" s="3" t="str">
        <f t="shared" ca="1" si="1"/>
        <v>Page 37</v>
      </c>
      <c r="AP1" s="3" t="str">
        <f t="shared" ca="1" si="1"/>
        <v>Page 38</v>
      </c>
      <c r="AQ1" s="3" t="str">
        <f t="shared" ca="1" si="1"/>
        <v>Page 39</v>
      </c>
      <c r="AR1" s="3" t="str">
        <f t="shared" ca="1" si="1"/>
        <v>Page 40</v>
      </c>
      <c r="AS1" s="3" t="str">
        <f t="shared" ca="1" si="1"/>
        <v>Page 41</v>
      </c>
      <c r="AT1" s="3" t="str">
        <f t="shared" ca="1" si="1"/>
        <v>Page 42</v>
      </c>
      <c r="AU1" s="3" t="str">
        <f t="shared" ca="1" si="1"/>
        <v>Page 43</v>
      </c>
      <c r="AV1" s="3" t="str">
        <f t="shared" ca="1" si="1"/>
        <v>Page 44</v>
      </c>
      <c r="AW1" s="3" t="str">
        <f t="shared" ca="1" si="1"/>
        <v>Page 45</v>
      </c>
      <c r="AX1" s="3" t="str">
        <f t="shared" ca="1" si="1"/>
        <v>Page 46</v>
      </c>
      <c r="AY1" s="3" t="str">
        <f t="shared" ca="1" si="1"/>
        <v>Page 47</v>
      </c>
      <c r="AZ1" s="3" t="str">
        <f t="shared" ca="1" si="1"/>
        <v>Page 48</v>
      </c>
      <c r="BA1" s="3" t="str">
        <f t="shared" ca="1" si="1"/>
        <v>Page 49</v>
      </c>
      <c r="BB1" s="3" t="str">
        <f t="shared" ca="1" si="1"/>
        <v>Page 50</v>
      </c>
      <c r="BC1" s="3" t="str">
        <f t="shared" ca="1" si="1"/>
        <v>Page 51</v>
      </c>
      <c r="BD1" s="3" t="str">
        <f t="shared" ca="1" si="1"/>
        <v>Page 52</v>
      </c>
      <c r="BE1" s="3" t="str">
        <f t="shared" ca="1" si="1"/>
        <v>Page 53</v>
      </c>
      <c r="BF1" s="3" t="str">
        <f t="shared" ca="1" si="1"/>
        <v>Page 54</v>
      </c>
      <c r="BG1" s="3" t="str">
        <f t="shared" ca="1" si="1"/>
        <v>Page 55</v>
      </c>
      <c r="BH1" s="3" t="str">
        <f t="shared" ca="1" si="1"/>
        <v>Page 56</v>
      </c>
      <c r="BI1" s="3" t="str">
        <f t="shared" ca="1" si="1"/>
        <v>Page 57</v>
      </c>
      <c r="BJ1" s="3" t="str">
        <f t="shared" ca="1" si="1"/>
        <v>Page 58</v>
      </c>
      <c r="BK1" s="3" t="str">
        <f t="shared" ca="1" si="1"/>
        <v>Page 59</v>
      </c>
      <c r="BL1" s="3" t="str">
        <f t="shared" ca="1" si="1"/>
        <v>Page 60</v>
      </c>
      <c r="BM1" s="3" t="str">
        <f t="shared" ca="1" si="1"/>
        <v>Page 61</v>
      </c>
      <c r="BN1" s="3" t="str">
        <f t="shared" ca="1" si="1"/>
        <v>Page 62</v>
      </c>
      <c r="BO1" s="3" t="str">
        <f t="shared" ca="1" si="1"/>
        <v>Page 63</v>
      </c>
      <c r="BP1" s="3" t="str">
        <f t="shared" ca="1" si="1"/>
        <v>Page 64</v>
      </c>
      <c r="BQ1" s="3" t="str">
        <f t="shared" ref="BQ1:CV1" ca="1" si="2">IF(INDIRECT("'Statistics'!" &amp; ADDRESS(COLUMN()+10,2))="","",INDIRECT("'Statistics'!" &amp; ADDRESS(COLUMN()+10,2)))</f>
        <v>Page 65</v>
      </c>
      <c r="BR1" s="3" t="str">
        <f t="shared" ca="1" si="2"/>
        <v>Page 66</v>
      </c>
      <c r="BS1" s="3" t="str">
        <f t="shared" ca="1" si="2"/>
        <v>Page 67</v>
      </c>
      <c r="BT1" s="3" t="str">
        <f t="shared" ca="1" si="2"/>
        <v>Page 68</v>
      </c>
      <c r="BU1" s="3" t="str">
        <f t="shared" ca="1" si="2"/>
        <v>Page 69</v>
      </c>
      <c r="BV1" s="3" t="str">
        <f t="shared" ca="1" si="2"/>
        <v>Page 70</v>
      </c>
      <c r="BW1" s="3" t="str">
        <f t="shared" ca="1" si="2"/>
        <v>Page 71</v>
      </c>
      <c r="BX1" s="3" t="str">
        <f t="shared" ca="1" si="2"/>
        <v>Page 72</v>
      </c>
      <c r="BY1" s="3" t="str">
        <f t="shared" ca="1" si="2"/>
        <v>Page 73</v>
      </c>
      <c r="BZ1" s="3" t="str">
        <f t="shared" ca="1" si="2"/>
        <v>Page 74</v>
      </c>
      <c r="CA1" s="3" t="str">
        <f t="shared" ca="1" si="2"/>
        <v>Page 75</v>
      </c>
      <c r="CB1" s="3" t="str">
        <f t="shared" ca="1" si="2"/>
        <v>Page 76</v>
      </c>
      <c r="CC1" s="3" t="str">
        <f t="shared" ca="1" si="2"/>
        <v>Page 77</v>
      </c>
      <c r="CD1" s="3" t="str">
        <f t="shared" ca="1" si="2"/>
        <v>Page 78</v>
      </c>
      <c r="CE1" s="3" t="str">
        <f t="shared" ca="1" si="2"/>
        <v>Page 79</v>
      </c>
      <c r="CF1" s="3" t="str">
        <f t="shared" ca="1" si="2"/>
        <v>Page 80</v>
      </c>
      <c r="CG1" s="3" t="str">
        <f t="shared" ca="1" si="2"/>
        <v>Page 81</v>
      </c>
      <c r="CH1" s="3" t="str">
        <f t="shared" ca="1" si="2"/>
        <v>Page 82</v>
      </c>
      <c r="CI1" s="3" t="str">
        <f t="shared" ca="1" si="2"/>
        <v>Page 83</v>
      </c>
      <c r="CJ1" s="3" t="str">
        <f t="shared" ca="1" si="2"/>
        <v>Page 84</v>
      </c>
      <c r="CK1" s="3" t="str">
        <f t="shared" ca="1" si="2"/>
        <v>Page 85</v>
      </c>
      <c r="CL1" s="3" t="str">
        <f t="shared" ca="1" si="2"/>
        <v>Page 86</v>
      </c>
      <c r="CM1" s="3" t="str">
        <f t="shared" ca="1" si="2"/>
        <v>Page 87</v>
      </c>
      <c r="CN1" s="3" t="str">
        <f t="shared" ca="1" si="2"/>
        <v>Page 88</v>
      </c>
      <c r="CO1" s="3" t="str">
        <f t="shared" ca="1" si="2"/>
        <v>Page 89</v>
      </c>
      <c r="CP1" s="3" t="str">
        <f t="shared" ca="1" si="2"/>
        <v>Page 90</v>
      </c>
      <c r="CQ1" s="3" t="str">
        <f t="shared" ca="1" si="2"/>
        <v>Page 91</v>
      </c>
      <c r="CR1" s="3" t="str">
        <f t="shared" ca="1" si="2"/>
        <v>Page 92</v>
      </c>
      <c r="CS1" s="3" t="str">
        <f t="shared" ca="1" si="2"/>
        <v>Page 93</v>
      </c>
      <c r="CT1" s="3" t="str">
        <f t="shared" ca="1" si="2"/>
        <v>Page 94</v>
      </c>
      <c r="CU1" s="3" t="str">
        <f t="shared" ca="1" si="2"/>
        <v>Page 95</v>
      </c>
      <c r="CV1" s="3" t="str">
        <f t="shared" ca="1" si="2"/>
        <v>Page 96</v>
      </c>
      <c r="CW1" s="3" t="str">
        <f t="shared" ref="CW1:EB1" ca="1" si="3">IF(INDIRECT("'Statistics'!" &amp; ADDRESS(COLUMN()+10,2))="","",INDIRECT("'Statistics'!" &amp; ADDRESS(COLUMN()+10,2)))</f>
        <v>Page 97</v>
      </c>
      <c r="CX1" s="3" t="str">
        <f t="shared" ca="1" si="3"/>
        <v>Page 98</v>
      </c>
      <c r="CY1" s="3" t="str">
        <f t="shared" ca="1" si="3"/>
        <v>Page 99</v>
      </c>
      <c r="CZ1" s="3" t="str">
        <f t="shared" ca="1" si="3"/>
        <v>Page 100</v>
      </c>
      <c r="DA1" s="3" t="str">
        <f t="shared" ca="1" si="3"/>
        <v>Page 101</v>
      </c>
      <c r="DB1" s="3" t="str">
        <f t="shared" ca="1" si="3"/>
        <v>Page 102</v>
      </c>
      <c r="DC1" s="3" t="str">
        <f t="shared" ca="1" si="3"/>
        <v>Page 103</v>
      </c>
      <c r="DD1" s="3" t="str">
        <f t="shared" ca="1" si="3"/>
        <v>Page 104</v>
      </c>
      <c r="DE1" s="3" t="str">
        <f t="shared" ca="1" si="3"/>
        <v>Page 105</v>
      </c>
      <c r="DF1" s="3" t="str">
        <f t="shared" ca="1" si="3"/>
        <v>Page 106</v>
      </c>
      <c r="DG1" s="3" t="str">
        <f t="shared" ca="1" si="3"/>
        <v>Page 107</v>
      </c>
      <c r="DH1" s="3" t="str">
        <f t="shared" ca="1" si="3"/>
        <v>Page 108</v>
      </c>
      <c r="DI1" s="3" t="str">
        <f t="shared" ca="1" si="3"/>
        <v>Page 109</v>
      </c>
      <c r="DJ1" s="3" t="str">
        <f t="shared" ca="1" si="3"/>
        <v>Page 110</v>
      </c>
      <c r="DK1" s="3" t="str">
        <f t="shared" ca="1" si="3"/>
        <v>Page 111</v>
      </c>
      <c r="DL1" s="3" t="str">
        <f t="shared" ca="1" si="3"/>
        <v>Page 112</v>
      </c>
      <c r="DM1" s="3" t="str">
        <f t="shared" ca="1" si="3"/>
        <v>Page 113</v>
      </c>
      <c r="DN1" s="3" t="str">
        <f t="shared" ca="1" si="3"/>
        <v>Page 114</v>
      </c>
      <c r="DO1" s="3" t="str">
        <f t="shared" ca="1" si="3"/>
        <v>Page 115</v>
      </c>
      <c r="DP1" s="3" t="str">
        <f t="shared" ca="1" si="3"/>
        <v>Page 116</v>
      </c>
      <c r="DQ1" s="3" t="str">
        <f t="shared" ca="1" si="3"/>
        <v>Page 117</v>
      </c>
      <c r="DR1" s="3" t="str">
        <f t="shared" ca="1" si="3"/>
        <v>Page 118</v>
      </c>
      <c r="DS1" s="3" t="str">
        <f t="shared" ca="1" si="3"/>
        <v>Page 119</v>
      </c>
      <c r="DT1" s="3" t="str">
        <f t="shared" ca="1" si="3"/>
        <v>Page 120</v>
      </c>
      <c r="DU1" s="3" t="str">
        <f t="shared" ca="1" si="3"/>
        <v>Page 121</v>
      </c>
      <c r="DV1" s="3" t="str">
        <f t="shared" ca="1" si="3"/>
        <v>Page 122</v>
      </c>
      <c r="DW1" s="3" t="str">
        <f t="shared" ca="1" si="3"/>
        <v>Page 123</v>
      </c>
      <c r="DX1" s="3" t="str">
        <f t="shared" ca="1" si="3"/>
        <v>Page 124</v>
      </c>
      <c r="DY1" s="3" t="str">
        <f t="shared" ca="1" si="3"/>
        <v>Page 125</v>
      </c>
      <c r="DZ1" s="3" t="str">
        <f t="shared" ca="1" si="3"/>
        <v>Page 126</v>
      </c>
      <c r="EA1" s="3" t="str">
        <f t="shared" ca="1" si="3"/>
        <v>Page 127</v>
      </c>
      <c r="EB1" s="3" t="str">
        <f t="shared" ca="1" si="3"/>
        <v>Page 128</v>
      </c>
      <c r="EC1" s="3" t="str">
        <f t="shared" ref="EC1:EX1" ca="1" si="4">IF(INDIRECT("'Statistics'!" &amp; ADDRESS(COLUMN()+10,2))="","",INDIRECT("'Statistics'!" &amp; ADDRESS(COLUMN()+10,2)))</f>
        <v>Page 129</v>
      </c>
      <c r="ED1" s="3" t="str">
        <f t="shared" ca="1" si="4"/>
        <v>Page 130</v>
      </c>
      <c r="EE1" s="3" t="str">
        <f t="shared" ca="1" si="4"/>
        <v>Page 131</v>
      </c>
      <c r="EF1" s="3" t="str">
        <f t="shared" ca="1" si="4"/>
        <v>Page 132</v>
      </c>
      <c r="EG1" s="3" t="str">
        <f t="shared" ca="1" si="4"/>
        <v>Page 133</v>
      </c>
      <c r="EH1" s="3" t="str">
        <f t="shared" ca="1" si="4"/>
        <v>Page 134</v>
      </c>
      <c r="EI1" s="3" t="str">
        <f t="shared" ca="1" si="4"/>
        <v>Page 135</v>
      </c>
      <c r="EJ1" s="3" t="str">
        <f t="shared" ca="1" si="4"/>
        <v>Page 136</v>
      </c>
      <c r="EK1" s="3" t="str">
        <f t="shared" ca="1" si="4"/>
        <v>Page 137</v>
      </c>
      <c r="EL1" s="3" t="str">
        <f t="shared" ca="1" si="4"/>
        <v>Page 138</v>
      </c>
      <c r="EM1" s="3" t="str">
        <f t="shared" ca="1" si="4"/>
        <v>Page 139</v>
      </c>
      <c r="EN1" s="3" t="str">
        <f t="shared" ca="1" si="4"/>
        <v>Page 140</v>
      </c>
      <c r="EO1" s="3" t="str">
        <f t="shared" ca="1" si="4"/>
        <v>Page 141</v>
      </c>
      <c r="EP1" s="3" t="str">
        <f t="shared" ca="1" si="4"/>
        <v>Page 142</v>
      </c>
      <c r="EQ1" s="3" t="str">
        <f t="shared" ca="1" si="4"/>
        <v>Page 143</v>
      </c>
      <c r="ER1" s="3" t="str">
        <f t="shared" ca="1" si="4"/>
        <v>Page 144</v>
      </c>
      <c r="ES1" s="3" t="str">
        <f t="shared" ca="1" si="4"/>
        <v>Page 145</v>
      </c>
      <c r="ET1" s="3" t="str">
        <f t="shared" ca="1" si="4"/>
        <v>Page 146</v>
      </c>
      <c r="EU1" s="3" t="str">
        <f t="shared" ca="1" si="4"/>
        <v>Page 147</v>
      </c>
      <c r="EV1" s="3" t="str">
        <f t="shared" ca="1" si="4"/>
        <v>Page 148</v>
      </c>
      <c r="EW1" s="3" t="str">
        <f t="shared" ca="1" si="4"/>
        <v>Page 149</v>
      </c>
      <c r="EX1" s="3" t="str">
        <f t="shared" ca="1" si="4"/>
        <v>Page 150</v>
      </c>
      <c r="EY1" s="185" t="s">
        <v>974</v>
      </c>
    </row>
    <row r="2" spans="1:155" s="74" customFormat="1" ht="44.25" customHeight="1" x14ac:dyDescent="0.35">
      <c r="A2" s="315"/>
      <c r="B2" s="315"/>
      <c r="C2" s="315"/>
      <c r="D2" s="316"/>
      <c r="E2" s="3" t="str">
        <f t="shared" ref="E2:BP2" ca="1" si="5">IF(INDIRECT("'Statistics'!" &amp; ADDRESS(COLUMN()+10,3))="","",INDIRECT("'Statistics'!" &amp; ADDRESS(COLUMN()+10,3)))</f>
        <v>https://elects-test.glatest.org.uk/?check_logged_in=1</v>
      </c>
      <c r="F2" s="3" t="str">
        <f t="shared" ca="1" si="5"/>
        <v>https://elects-test.glatest.org.uk/?check_logged_in=1</v>
      </c>
      <c r="G2" s="3" t="str">
        <f t="shared" ca="1" si="5"/>
        <v>https://elects-test.glatest.org.uk/?check_logged_in=1</v>
      </c>
      <c r="H2" s="3" t="str">
        <f t="shared" ca="1" si="5"/>
        <v>https://elects-test.glatest.org.uk/im-voter</v>
      </c>
      <c r="I2" s="3" t="str">
        <f t="shared" ca="1" si="5"/>
        <v>https://elects-test.glatest.org.uk/information-carers-and-people-disability</v>
      </c>
      <c r="J2" s="3" t="str">
        <f t="shared" ca="1" si="5"/>
        <v>https://elects-test.glatest.org.uk/im-candidate/sign-candidates-and-agents-meeting/online-form</v>
      </c>
      <c r="K2" s="3" t="str">
        <f t="shared" ca="1" si="5"/>
        <v>https://elects-test.glatest.org.uk/statutory-notices-and-elections-timetable</v>
      </c>
      <c r="L2" s="3" t="str">
        <f t="shared" ca="1" si="5"/>
        <v>https://elects-test.glatest.org.uk/search?search_term=sutton</v>
      </c>
      <c r="M2" s="3" t="str">
        <f t="shared" ca="1" si="5"/>
        <v>https://elects-test.glatest.org.uk/im-voter/election-results/results-2021</v>
      </c>
      <c r="N2" s="3" t="str">
        <f t="shared" ca="1" si="5"/>
        <v>https://elects-test.glatest.org.uk/im-voter/count-status</v>
      </c>
      <c r="O2" s="3" t="str">
        <f t="shared" ca="1" si="5"/>
        <v>https://elects-test.glatest.org.uk/im-voter/count-status/assembly-member-count-status</v>
      </c>
      <c r="P2" s="3" t="str">
        <f t="shared" ca="1" si="5"/>
        <v>https://elects-test.glatest.org.uk/mayoral-candidates/sadiq-khan</v>
      </c>
      <c r="Q2" s="3" t="str">
        <f t="shared" ca="1" si="5"/>
        <v>https://elects-test.glatest.org.uk/media-centre</v>
      </c>
      <c r="R2" s="3" t="str">
        <f t="shared" ca="1" si="5"/>
        <v>https://elects-test.glatest.org.uk/im-voter</v>
      </c>
      <c r="S2" s="3" t="str">
        <f t="shared" ca="1" si="5"/>
        <v>URL 15</v>
      </c>
      <c r="T2" s="3" t="str">
        <f t="shared" ca="1" si="5"/>
        <v>URL 16</v>
      </c>
      <c r="U2" s="3" t="str">
        <f t="shared" ca="1" si="5"/>
        <v>URL 17</v>
      </c>
      <c r="V2" s="3" t="str">
        <f t="shared" ca="1" si="5"/>
        <v>URL 18</v>
      </c>
      <c r="W2" s="3" t="str">
        <f t="shared" ca="1" si="5"/>
        <v>URL 19</v>
      </c>
      <c r="X2" s="3" t="str">
        <f t="shared" ca="1" si="5"/>
        <v>URL 20</v>
      </c>
      <c r="Y2" s="3" t="str">
        <f t="shared" ca="1" si="5"/>
        <v>URL 21</v>
      </c>
      <c r="Z2" s="3" t="str">
        <f t="shared" ca="1" si="5"/>
        <v>URL 22</v>
      </c>
      <c r="AA2" s="3" t="str">
        <f t="shared" ca="1" si="5"/>
        <v>URL 23</v>
      </c>
      <c r="AB2" s="3" t="str">
        <f t="shared" ca="1" si="5"/>
        <v>URL 24</v>
      </c>
      <c r="AC2" s="3" t="str">
        <f t="shared" ca="1" si="5"/>
        <v>URL 25</v>
      </c>
      <c r="AD2" s="3" t="str">
        <f t="shared" ca="1" si="5"/>
        <v>URL 26</v>
      </c>
      <c r="AE2" s="3" t="str">
        <f t="shared" ca="1" si="5"/>
        <v>URL 27</v>
      </c>
      <c r="AF2" s="3" t="str">
        <f t="shared" ca="1" si="5"/>
        <v>URL 28</v>
      </c>
      <c r="AG2" s="3" t="str">
        <f t="shared" ca="1" si="5"/>
        <v>URL 29</v>
      </c>
      <c r="AH2" s="3" t="str">
        <f t="shared" ca="1" si="5"/>
        <v>URL 30</v>
      </c>
      <c r="AI2" s="3" t="str">
        <f t="shared" ca="1" si="5"/>
        <v>URL 31</v>
      </c>
      <c r="AJ2" s="3" t="str">
        <f t="shared" ca="1" si="5"/>
        <v>URL 32</v>
      </c>
      <c r="AK2" s="3" t="str">
        <f t="shared" ca="1" si="5"/>
        <v>URL 33</v>
      </c>
      <c r="AL2" s="3" t="str">
        <f t="shared" ca="1" si="5"/>
        <v>URL 34</v>
      </c>
      <c r="AM2" s="3" t="str">
        <f t="shared" ca="1" si="5"/>
        <v>URL 35</v>
      </c>
      <c r="AN2" s="3" t="str">
        <f t="shared" ca="1" si="5"/>
        <v>URL 36</v>
      </c>
      <c r="AO2" s="3" t="str">
        <f t="shared" ca="1" si="5"/>
        <v>URL 37</v>
      </c>
      <c r="AP2" s="3" t="str">
        <f t="shared" ca="1" si="5"/>
        <v>URL 38</v>
      </c>
      <c r="AQ2" s="3" t="str">
        <f t="shared" ca="1" si="5"/>
        <v>URL 39</v>
      </c>
      <c r="AR2" s="3" t="str">
        <f t="shared" ca="1" si="5"/>
        <v>URL 40</v>
      </c>
      <c r="AS2" s="3" t="str">
        <f t="shared" ca="1" si="5"/>
        <v>URL 41</v>
      </c>
      <c r="AT2" s="3" t="str">
        <f t="shared" ca="1" si="5"/>
        <v>URL 42</v>
      </c>
      <c r="AU2" s="3" t="str">
        <f t="shared" ca="1" si="5"/>
        <v>URL 43</v>
      </c>
      <c r="AV2" s="3" t="str">
        <f t="shared" ca="1" si="5"/>
        <v>URL 44</v>
      </c>
      <c r="AW2" s="3" t="str">
        <f t="shared" ca="1" si="5"/>
        <v>URL 45</v>
      </c>
      <c r="AX2" s="3" t="str">
        <f t="shared" ca="1" si="5"/>
        <v>URL 46</v>
      </c>
      <c r="AY2" s="3" t="str">
        <f t="shared" ca="1" si="5"/>
        <v>URL 47</v>
      </c>
      <c r="AZ2" s="3" t="str">
        <f t="shared" ca="1" si="5"/>
        <v>URL 48</v>
      </c>
      <c r="BA2" s="3" t="str">
        <f t="shared" ca="1" si="5"/>
        <v>URL 49</v>
      </c>
      <c r="BB2" s="3" t="str">
        <f t="shared" ca="1" si="5"/>
        <v>URL 50</v>
      </c>
      <c r="BC2" s="3" t="str">
        <f t="shared" ca="1" si="5"/>
        <v>URL 51</v>
      </c>
      <c r="BD2" s="3" t="str">
        <f t="shared" ca="1" si="5"/>
        <v>URL 52</v>
      </c>
      <c r="BE2" s="3" t="str">
        <f t="shared" ca="1" si="5"/>
        <v>URL 53</v>
      </c>
      <c r="BF2" s="3" t="str">
        <f t="shared" ca="1" si="5"/>
        <v>URL 54</v>
      </c>
      <c r="BG2" s="3" t="str">
        <f t="shared" ca="1" si="5"/>
        <v>URL 55</v>
      </c>
      <c r="BH2" s="3" t="str">
        <f t="shared" ca="1" si="5"/>
        <v>URL 56</v>
      </c>
      <c r="BI2" s="3" t="str">
        <f t="shared" ca="1" si="5"/>
        <v>URL 57</v>
      </c>
      <c r="BJ2" s="3" t="str">
        <f t="shared" ca="1" si="5"/>
        <v>URL 58</v>
      </c>
      <c r="BK2" s="3" t="str">
        <f t="shared" ca="1" si="5"/>
        <v>URL 59</v>
      </c>
      <c r="BL2" s="3" t="str">
        <f t="shared" ca="1" si="5"/>
        <v>URL 60</v>
      </c>
      <c r="BM2" s="3" t="str">
        <f t="shared" ca="1" si="5"/>
        <v>URL 61</v>
      </c>
      <c r="BN2" s="3" t="str">
        <f t="shared" ca="1" si="5"/>
        <v>URL 62</v>
      </c>
      <c r="BO2" s="3" t="str">
        <f t="shared" ca="1" si="5"/>
        <v>URL 63</v>
      </c>
      <c r="BP2" s="3" t="str">
        <f t="shared" ca="1" si="5"/>
        <v>URL 64</v>
      </c>
      <c r="BQ2" s="3" t="str">
        <f t="shared" ref="BQ2:EB2" ca="1" si="6">IF(INDIRECT("'Statistics'!" &amp; ADDRESS(COLUMN()+10,3))="","",INDIRECT("'Statistics'!" &amp; ADDRESS(COLUMN()+10,3)))</f>
        <v>URL 65</v>
      </c>
      <c r="BR2" s="3" t="str">
        <f t="shared" ca="1" si="6"/>
        <v>URL 66</v>
      </c>
      <c r="BS2" s="3" t="str">
        <f t="shared" ca="1" si="6"/>
        <v>URL 67</v>
      </c>
      <c r="BT2" s="3" t="str">
        <f t="shared" ca="1" si="6"/>
        <v>URL 68</v>
      </c>
      <c r="BU2" s="3" t="str">
        <f t="shared" ca="1" si="6"/>
        <v>URL 69</v>
      </c>
      <c r="BV2" s="3" t="str">
        <f t="shared" ca="1" si="6"/>
        <v>URL 70</v>
      </c>
      <c r="BW2" s="3" t="str">
        <f t="shared" ca="1" si="6"/>
        <v>URL 71</v>
      </c>
      <c r="BX2" s="3" t="str">
        <f t="shared" ca="1" si="6"/>
        <v>URL 72</v>
      </c>
      <c r="BY2" s="3" t="str">
        <f t="shared" ca="1" si="6"/>
        <v>URL 73</v>
      </c>
      <c r="BZ2" s="3" t="str">
        <f t="shared" ca="1" si="6"/>
        <v>URL 74</v>
      </c>
      <c r="CA2" s="3" t="str">
        <f t="shared" ca="1" si="6"/>
        <v>URL 75</v>
      </c>
      <c r="CB2" s="3" t="str">
        <f t="shared" ca="1" si="6"/>
        <v>URL 76</v>
      </c>
      <c r="CC2" s="3" t="str">
        <f t="shared" ca="1" si="6"/>
        <v>URL 77</v>
      </c>
      <c r="CD2" s="3" t="str">
        <f t="shared" ca="1" si="6"/>
        <v>URL 78</v>
      </c>
      <c r="CE2" s="3" t="str">
        <f t="shared" ca="1" si="6"/>
        <v>URL 79</v>
      </c>
      <c r="CF2" s="3" t="str">
        <f t="shared" ca="1" si="6"/>
        <v>URL 80</v>
      </c>
      <c r="CG2" s="3" t="str">
        <f t="shared" ca="1" si="6"/>
        <v>URL 81</v>
      </c>
      <c r="CH2" s="3" t="str">
        <f t="shared" ca="1" si="6"/>
        <v>URL 82</v>
      </c>
      <c r="CI2" s="3" t="str">
        <f t="shared" ca="1" si="6"/>
        <v>URL 83</v>
      </c>
      <c r="CJ2" s="3" t="str">
        <f t="shared" ca="1" si="6"/>
        <v>URL 84</v>
      </c>
      <c r="CK2" s="3" t="str">
        <f t="shared" ca="1" si="6"/>
        <v>URL 85</v>
      </c>
      <c r="CL2" s="3" t="str">
        <f t="shared" ca="1" si="6"/>
        <v>URL 86</v>
      </c>
      <c r="CM2" s="3" t="str">
        <f t="shared" ca="1" si="6"/>
        <v>URL 87</v>
      </c>
      <c r="CN2" s="3" t="str">
        <f t="shared" ca="1" si="6"/>
        <v>URL 88</v>
      </c>
      <c r="CO2" s="3" t="str">
        <f t="shared" ca="1" si="6"/>
        <v>URL 89</v>
      </c>
      <c r="CP2" s="3" t="str">
        <f t="shared" ca="1" si="6"/>
        <v>URL 90</v>
      </c>
      <c r="CQ2" s="3" t="str">
        <f t="shared" ca="1" si="6"/>
        <v>URL 91</v>
      </c>
      <c r="CR2" s="3" t="str">
        <f t="shared" ca="1" si="6"/>
        <v>URL 92</v>
      </c>
      <c r="CS2" s="3" t="str">
        <f t="shared" ca="1" si="6"/>
        <v>URL 93</v>
      </c>
      <c r="CT2" s="3" t="str">
        <f t="shared" ca="1" si="6"/>
        <v>URL 94</v>
      </c>
      <c r="CU2" s="3" t="str">
        <f t="shared" ca="1" si="6"/>
        <v>URL 95</v>
      </c>
      <c r="CV2" s="3" t="str">
        <f t="shared" ca="1" si="6"/>
        <v>URL 96</v>
      </c>
      <c r="CW2" s="3" t="str">
        <f t="shared" ca="1" si="6"/>
        <v>URL 97</v>
      </c>
      <c r="CX2" s="3" t="str">
        <f t="shared" ca="1" si="6"/>
        <v>URL 98</v>
      </c>
      <c r="CY2" s="3" t="str">
        <f t="shared" ca="1" si="6"/>
        <v>URL 99</v>
      </c>
      <c r="CZ2" s="3" t="str">
        <f t="shared" ca="1" si="6"/>
        <v>URL 100</v>
      </c>
      <c r="DA2" s="3" t="str">
        <f t="shared" ca="1" si="6"/>
        <v>URL 101</v>
      </c>
      <c r="DB2" s="3" t="str">
        <f t="shared" ca="1" si="6"/>
        <v>URL 102</v>
      </c>
      <c r="DC2" s="3" t="str">
        <f t="shared" ca="1" si="6"/>
        <v>URL 103</v>
      </c>
      <c r="DD2" s="3" t="str">
        <f t="shared" ca="1" si="6"/>
        <v>URL 104</v>
      </c>
      <c r="DE2" s="3" t="str">
        <f t="shared" ca="1" si="6"/>
        <v>URL 105</v>
      </c>
      <c r="DF2" s="3" t="str">
        <f t="shared" ca="1" si="6"/>
        <v>URL 106</v>
      </c>
      <c r="DG2" s="3" t="str">
        <f t="shared" ca="1" si="6"/>
        <v>URL 107</v>
      </c>
      <c r="DH2" s="3" t="str">
        <f t="shared" ca="1" si="6"/>
        <v>URL 108</v>
      </c>
      <c r="DI2" s="3" t="str">
        <f t="shared" ca="1" si="6"/>
        <v>URL 109</v>
      </c>
      <c r="DJ2" s="3" t="str">
        <f t="shared" ca="1" si="6"/>
        <v>URL 110</v>
      </c>
      <c r="DK2" s="3" t="str">
        <f t="shared" ca="1" si="6"/>
        <v>URL 111</v>
      </c>
      <c r="DL2" s="3" t="str">
        <f t="shared" ca="1" si="6"/>
        <v>URL 112</v>
      </c>
      <c r="DM2" s="3" t="str">
        <f t="shared" ca="1" si="6"/>
        <v>URL 113</v>
      </c>
      <c r="DN2" s="3" t="str">
        <f t="shared" ca="1" si="6"/>
        <v>URL 114</v>
      </c>
      <c r="DO2" s="3" t="str">
        <f t="shared" ca="1" si="6"/>
        <v>URL 115</v>
      </c>
      <c r="DP2" s="3" t="str">
        <f t="shared" ca="1" si="6"/>
        <v>URL 116</v>
      </c>
      <c r="DQ2" s="3" t="str">
        <f t="shared" ca="1" si="6"/>
        <v>URL 117</v>
      </c>
      <c r="DR2" s="3" t="str">
        <f t="shared" ca="1" si="6"/>
        <v>URL 118</v>
      </c>
      <c r="DS2" s="3" t="str">
        <f t="shared" ca="1" si="6"/>
        <v>URL 119</v>
      </c>
      <c r="DT2" s="3" t="str">
        <f t="shared" ca="1" si="6"/>
        <v>URL 120</v>
      </c>
      <c r="DU2" s="3" t="str">
        <f t="shared" ca="1" si="6"/>
        <v>URL 121</v>
      </c>
      <c r="DV2" s="3" t="str">
        <f t="shared" ca="1" si="6"/>
        <v>URL 122</v>
      </c>
      <c r="DW2" s="3" t="str">
        <f t="shared" ca="1" si="6"/>
        <v>URL 123</v>
      </c>
      <c r="DX2" s="3" t="str">
        <f t="shared" ca="1" si="6"/>
        <v>URL 124</v>
      </c>
      <c r="DY2" s="3" t="str">
        <f t="shared" ca="1" si="6"/>
        <v>URL 125</v>
      </c>
      <c r="DZ2" s="3" t="str">
        <f t="shared" ca="1" si="6"/>
        <v>URL 126</v>
      </c>
      <c r="EA2" s="3" t="str">
        <f t="shared" ca="1" si="6"/>
        <v>URL 127</v>
      </c>
      <c r="EB2" s="3" t="str">
        <f t="shared" ca="1" si="6"/>
        <v>URL 128</v>
      </c>
      <c r="EC2" s="3" t="str">
        <f t="shared" ref="EC2:EX2" ca="1" si="7">IF(INDIRECT("'Statistics'!" &amp; ADDRESS(COLUMN()+10,3))="","",INDIRECT("'Statistics'!" &amp; ADDRESS(COLUMN()+10,3)))</f>
        <v>URL 129</v>
      </c>
      <c r="ED2" s="3" t="str">
        <f t="shared" ca="1" si="7"/>
        <v>URL 130</v>
      </c>
      <c r="EE2" s="3" t="str">
        <f t="shared" ca="1" si="7"/>
        <v>URL 131</v>
      </c>
      <c r="EF2" s="3" t="str">
        <f t="shared" ca="1" si="7"/>
        <v>URL 132</v>
      </c>
      <c r="EG2" s="3" t="str">
        <f t="shared" ca="1" si="7"/>
        <v>URL 133</v>
      </c>
      <c r="EH2" s="3" t="str">
        <f t="shared" ca="1" si="7"/>
        <v>URL 134</v>
      </c>
      <c r="EI2" s="3" t="str">
        <f t="shared" ca="1" si="7"/>
        <v>URL 135</v>
      </c>
      <c r="EJ2" s="3" t="str">
        <f t="shared" ca="1" si="7"/>
        <v>URL 136</v>
      </c>
      <c r="EK2" s="3" t="str">
        <f t="shared" ca="1" si="7"/>
        <v>URL 137</v>
      </c>
      <c r="EL2" s="3" t="str">
        <f t="shared" ca="1" si="7"/>
        <v>URL 138</v>
      </c>
      <c r="EM2" s="3" t="str">
        <f t="shared" ca="1" si="7"/>
        <v>URL 139</v>
      </c>
      <c r="EN2" s="3" t="str">
        <f t="shared" ca="1" si="7"/>
        <v>URL 140</v>
      </c>
      <c r="EO2" s="3" t="str">
        <f t="shared" ca="1" si="7"/>
        <v>URL 141</v>
      </c>
      <c r="EP2" s="3" t="str">
        <f t="shared" ca="1" si="7"/>
        <v>URL 142</v>
      </c>
      <c r="EQ2" s="3" t="str">
        <f t="shared" ca="1" si="7"/>
        <v>URL 143</v>
      </c>
      <c r="ER2" s="3" t="str">
        <f t="shared" ca="1" si="7"/>
        <v>URL 144</v>
      </c>
      <c r="ES2" s="3" t="str">
        <f t="shared" ca="1" si="7"/>
        <v>URL 145</v>
      </c>
      <c r="ET2" s="3" t="str">
        <f t="shared" ca="1" si="7"/>
        <v>URL 146</v>
      </c>
      <c r="EU2" s="3" t="str">
        <f t="shared" ca="1" si="7"/>
        <v>URL 147</v>
      </c>
      <c r="EV2" s="3" t="str">
        <f t="shared" ca="1" si="7"/>
        <v>URL 148</v>
      </c>
      <c r="EW2" s="3" t="str">
        <f t="shared" ca="1" si="7"/>
        <v>URL 149</v>
      </c>
      <c r="EX2" s="3" t="str">
        <f t="shared" ca="1" si="7"/>
        <v>URL 150</v>
      </c>
    </row>
    <row r="3" spans="1:155" ht="15" x14ac:dyDescent="0.35">
      <c r="A3" s="307"/>
      <c r="B3" s="214"/>
      <c r="C3" s="310"/>
      <c r="D3" s="217" t="s">
        <v>137</v>
      </c>
      <c r="E3" s="3" t="str">
        <f ca="1">IF(INDIRECT("'Statistics'!" &amp; ADDRESS(COLUMN()+10,4))="","",INDIRECT("'Statistics'!" &amp; ADDRESS(COLUMN()+10,4)))</f>
        <v>HTML Component</v>
      </c>
      <c r="F3" s="212" t="str">
        <f ca="1">IF(INDIRECT("'Statistics'!" &amp; ADDRESS(COLUMN()+10,4))="","",INDIRECT("'Statistics'!" &amp; ADDRESS(COLUMN()+10,4)))</f>
        <v>HTML Component</v>
      </c>
      <c r="G3" s="212" t="str">
        <f t="shared" ref="G3:BR3" ca="1" si="8">IF(INDIRECT("'Statistics'!" &amp; ADDRESS(COLUMN()+10,4))="","",INDIRECT("'Statistics'!" &amp; ADDRESS(COLUMN()+10,4)))</f>
        <v>HTML Page (full, excluding components)</v>
      </c>
      <c r="H3" s="212" t="str">
        <f t="shared" ca="1" si="8"/>
        <v>HTML Page (full, excluding components)</v>
      </c>
      <c r="I3" s="212" t="str">
        <f t="shared" ca="1" si="8"/>
        <v>HTML Page (full, excluding components)</v>
      </c>
      <c r="J3" s="212" t="str">
        <f t="shared" ca="1" si="8"/>
        <v>HTML Page (full, excluding components)</v>
      </c>
      <c r="K3" s="212" t="str">
        <f t="shared" ca="1" si="8"/>
        <v>HTML Component</v>
      </c>
      <c r="L3" s="212" t="str">
        <f t="shared" ca="1" si="8"/>
        <v>HTML Page (full, excluding components)</v>
      </c>
      <c r="M3" s="212" t="str">
        <f t="shared" ca="1" si="8"/>
        <v>HTML Page (full, excluding components)</v>
      </c>
      <c r="N3" s="212" t="str">
        <f t="shared" ca="1" si="8"/>
        <v>HTML Page (full, excluding components)</v>
      </c>
      <c r="O3" s="212" t="str">
        <f t="shared" ca="1" si="8"/>
        <v>HTML Page (full, excluding components)</v>
      </c>
      <c r="P3" s="212" t="str">
        <f t="shared" ca="1" si="8"/>
        <v>HTML Page (full, excluding components)</v>
      </c>
      <c r="Q3" s="212" t="str">
        <f t="shared" ca="1" si="8"/>
        <v>HTML Page (full, excluding components)</v>
      </c>
      <c r="R3" s="212" t="str">
        <f t="shared" ca="1" si="8"/>
        <v>HTML Page (full, excluding components)</v>
      </c>
      <c r="S3" s="212" t="str">
        <f t="shared" ca="1" si="8"/>
        <v>Please select</v>
      </c>
      <c r="T3" s="212" t="str">
        <f t="shared" ca="1" si="8"/>
        <v>Please select</v>
      </c>
      <c r="U3" s="212" t="str">
        <f t="shared" ca="1" si="8"/>
        <v>Please select</v>
      </c>
      <c r="V3" s="212" t="str">
        <f t="shared" ca="1" si="8"/>
        <v>Please select</v>
      </c>
      <c r="W3" s="212" t="str">
        <f t="shared" ca="1" si="8"/>
        <v>Please select</v>
      </c>
      <c r="X3" s="212" t="str">
        <f t="shared" ca="1" si="8"/>
        <v>Please select</v>
      </c>
      <c r="Y3" s="212" t="str">
        <f t="shared" ca="1" si="8"/>
        <v>Please select</v>
      </c>
      <c r="Z3" s="212" t="str">
        <f t="shared" ca="1" si="8"/>
        <v>Please select</v>
      </c>
      <c r="AA3" s="212" t="str">
        <f t="shared" ca="1" si="8"/>
        <v>Please select</v>
      </c>
      <c r="AB3" s="212" t="str">
        <f t="shared" ca="1" si="8"/>
        <v>Please select</v>
      </c>
      <c r="AC3" s="212" t="str">
        <f t="shared" ca="1" si="8"/>
        <v>Please select</v>
      </c>
      <c r="AD3" s="212" t="str">
        <f t="shared" ca="1" si="8"/>
        <v>Please select</v>
      </c>
      <c r="AE3" s="212" t="str">
        <f t="shared" ca="1" si="8"/>
        <v>Please select</v>
      </c>
      <c r="AF3" s="212" t="str">
        <f t="shared" ca="1" si="8"/>
        <v>Please select</v>
      </c>
      <c r="AG3" s="212" t="str">
        <f t="shared" ca="1" si="8"/>
        <v>Please select</v>
      </c>
      <c r="AH3" s="212" t="str">
        <f t="shared" ca="1" si="8"/>
        <v>Please select</v>
      </c>
      <c r="AI3" s="212" t="str">
        <f t="shared" ca="1" si="8"/>
        <v>Please select</v>
      </c>
      <c r="AJ3" s="212" t="str">
        <f t="shared" ca="1" si="8"/>
        <v>Please select</v>
      </c>
      <c r="AK3" s="212" t="str">
        <f t="shared" ca="1" si="8"/>
        <v>Please select</v>
      </c>
      <c r="AL3" s="212" t="str">
        <f t="shared" ca="1" si="8"/>
        <v>Please select</v>
      </c>
      <c r="AM3" s="212" t="str">
        <f t="shared" ca="1" si="8"/>
        <v>Please select</v>
      </c>
      <c r="AN3" s="212" t="str">
        <f t="shared" ca="1" si="8"/>
        <v>Please select</v>
      </c>
      <c r="AO3" s="212" t="str">
        <f t="shared" ca="1" si="8"/>
        <v>Please select</v>
      </c>
      <c r="AP3" s="212" t="str">
        <f t="shared" ca="1" si="8"/>
        <v>Please select</v>
      </c>
      <c r="AQ3" s="212" t="str">
        <f t="shared" ca="1" si="8"/>
        <v>Please select</v>
      </c>
      <c r="AR3" s="212" t="str">
        <f t="shared" ca="1" si="8"/>
        <v>Please select</v>
      </c>
      <c r="AS3" s="212" t="str">
        <f t="shared" ca="1" si="8"/>
        <v>Please select</v>
      </c>
      <c r="AT3" s="212" t="str">
        <f t="shared" ca="1" si="8"/>
        <v>Please select</v>
      </c>
      <c r="AU3" s="212" t="str">
        <f t="shared" ca="1" si="8"/>
        <v>Please select</v>
      </c>
      <c r="AV3" s="212" t="str">
        <f t="shared" ca="1" si="8"/>
        <v>Please select</v>
      </c>
      <c r="AW3" s="212" t="str">
        <f t="shared" ca="1" si="8"/>
        <v>Please select</v>
      </c>
      <c r="AX3" s="212" t="str">
        <f t="shared" ca="1" si="8"/>
        <v>Please select</v>
      </c>
      <c r="AY3" s="212" t="str">
        <f t="shared" ca="1" si="8"/>
        <v>Please select</v>
      </c>
      <c r="AZ3" s="212" t="str">
        <f t="shared" ca="1" si="8"/>
        <v>Please select</v>
      </c>
      <c r="BA3" s="212" t="str">
        <f t="shared" ca="1" si="8"/>
        <v>Please select</v>
      </c>
      <c r="BB3" s="212" t="str">
        <f t="shared" ca="1" si="8"/>
        <v>Please select</v>
      </c>
      <c r="BC3" s="212" t="str">
        <f t="shared" ca="1" si="8"/>
        <v>Please select</v>
      </c>
      <c r="BD3" s="212" t="str">
        <f t="shared" ca="1" si="8"/>
        <v>Please select</v>
      </c>
      <c r="BE3" s="212" t="str">
        <f t="shared" ca="1" si="8"/>
        <v>Please select</v>
      </c>
      <c r="BF3" s="212" t="str">
        <f t="shared" ca="1" si="8"/>
        <v>Please select</v>
      </c>
      <c r="BG3" s="212" t="str">
        <f t="shared" ca="1" si="8"/>
        <v>Please select</v>
      </c>
      <c r="BH3" s="212" t="str">
        <f t="shared" ca="1" si="8"/>
        <v>Please select</v>
      </c>
      <c r="BI3" s="212" t="str">
        <f t="shared" ca="1" si="8"/>
        <v>Please select</v>
      </c>
      <c r="BJ3" s="212" t="str">
        <f t="shared" ca="1" si="8"/>
        <v>Please select</v>
      </c>
      <c r="BK3" s="212" t="str">
        <f t="shared" ca="1" si="8"/>
        <v>Please select</v>
      </c>
      <c r="BL3" s="212" t="str">
        <f t="shared" ca="1" si="8"/>
        <v>Please select</v>
      </c>
      <c r="BM3" s="212" t="str">
        <f t="shared" ca="1" si="8"/>
        <v>Please select</v>
      </c>
      <c r="BN3" s="212" t="str">
        <f t="shared" ca="1" si="8"/>
        <v>Please select</v>
      </c>
      <c r="BO3" s="212" t="str">
        <f t="shared" ca="1" si="8"/>
        <v>Please select</v>
      </c>
      <c r="BP3" s="212" t="str">
        <f t="shared" ca="1" si="8"/>
        <v>Please select</v>
      </c>
      <c r="BQ3" s="212" t="str">
        <f t="shared" ca="1" si="8"/>
        <v>Please select</v>
      </c>
      <c r="BR3" s="212" t="str">
        <f t="shared" ca="1" si="8"/>
        <v>Please select</v>
      </c>
      <c r="BS3" s="212" t="str">
        <f t="shared" ref="BS3:ED3" ca="1" si="9">IF(INDIRECT("'Statistics'!" &amp; ADDRESS(COLUMN()+10,4))="","",INDIRECT("'Statistics'!" &amp; ADDRESS(COLUMN()+10,4)))</f>
        <v>Please select</v>
      </c>
      <c r="BT3" s="212" t="str">
        <f t="shared" ca="1" si="9"/>
        <v>Please select</v>
      </c>
      <c r="BU3" s="212" t="str">
        <f t="shared" ca="1" si="9"/>
        <v>Please select</v>
      </c>
      <c r="BV3" s="212" t="str">
        <f t="shared" ca="1" si="9"/>
        <v>Please select</v>
      </c>
      <c r="BW3" s="212" t="str">
        <f t="shared" ca="1" si="9"/>
        <v>Please select</v>
      </c>
      <c r="BX3" s="212" t="str">
        <f t="shared" ca="1" si="9"/>
        <v>Please select</v>
      </c>
      <c r="BY3" s="212" t="str">
        <f t="shared" ca="1" si="9"/>
        <v>Please select</v>
      </c>
      <c r="BZ3" s="212" t="str">
        <f t="shared" ca="1" si="9"/>
        <v>Please select</v>
      </c>
      <c r="CA3" s="212" t="str">
        <f t="shared" ca="1" si="9"/>
        <v>Please select</v>
      </c>
      <c r="CB3" s="212" t="str">
        <f t="shared" ca="1" si="9"/>
        <v>Please select</v>
      </c>
      <c r="CC3" s="212" t="str">
        <f t="shared" ca="1" si="9"/>
        <v>Please select</v>
      </c>
      <c r="CD3" s="212" t="str">
        <f t="shared" ca="1" si="9"/>
        <v>Please select</v>
      </c>
      <c r="CE3" s="212" t="str">
        <f t="shared" ca="1" si="9"/>
        <v>Please select</v>
      </c>
      <c r="CF3" s="212" t="str">
        <f t="shared" ca="1" si="9"/>
        <v>Please select</v>
      </c>
      <c r="CG3" s="212" t="str">
        <f t="shared" ca="1" si="9"/>
        <v>Please select</v>
      </c>
      <c r="CH3" s="212" t="str">
        <f t="shared" ca="1" si="9"/>
        <v>Please select</v>
      </c>
      <c r="CI3" s="212" t="str">
        <f t="shared" ca="1" si="9"/>
        <v>Please select</v>
      </c>
      <c r="CJ3" s="212" t="str">
        <f t="shared" ca="1" si="9"/>
        <v>Please select</v>
      </c>
      <c r="CK3" s="212" t="str">
        <f t="shared" ca="1" si="9"/>
        <v>Please select</v>
      </c>
      <c r="CL3" s="212" t="str">
        <f t="shared" ca="1" si="9"/>
        <v>Please select</v>
      </c>
      <c r="CM3" s="212" t="str">
        <f t="shared" ca="1" si="9"/>
        <v>Please select</v>
      </c>
      <c r="CN3" s="212" t="str">
        <f t="shared" ca="1" si="9"/>
        <v>Please select</v>
      </c>
      <c r="CO3" s="212" t="str">
        <f t="shared" ca="1" si="9"/>
        <v>Please select</v>
      </c>
      <c r="CP3" s="212" t="str">
        <f t="shared" ca="1" si="9"/>
        <v>Please select</v>
      </c>
      <c r="CQ3" s="212" t="str">
        <f t="shared" ca="1" si="9"/>
        <v>Please select</v>
      </c>
      <c r="CR3" s="212" t="str">
        <f t="shared" ca="1" si="9"/>
        <v>Please select</v>
      </c>
      <c r="CS3" s="212" t="str">
        <f t="shared" ca="1" si="9"/>
        <v>Please select</v>
      </c>
      <c r="CT3" s="212" t="str">
        <f t="shared" ca="1" si="9"/>
        <v>Please select</v>
      </c>
      <c r="CU3" s="212" t="str">
        <f t="shared" ca="1" si="9"/>
        <v>Please select</v>
      </c>
      <c r="CV3" s="212" t="str">
        <f t="shared" ca="1" si="9"/>
        <v>Please select</v>
      </c>
      <c r="CW3" s="212" t="str">
        <f t="shared" ca="1" si="9"/>
        <v>Please select</v>
      </c>
      <c r="CX3" s="212" t="str">
        <f t="shared" ca="1" si="9"/>
        <v>Please select</v>
      </c>
      <c r="CY3" s="212" t="str">
        <f t="shared" ca="1" si="9"/>
        <v>Please select</v>
      </c>
      <c r="CZ3" s="212" t="str">
        <f t="shared" ca="1" si="9"/>
        <v>Please select</v>
      </c>
      <c r="DA3" s="212" t="str">
        <f t="shared" ca="1" si="9"/>
        <v>Please select</v>
      </c>
      <c r="DB3" s="212" t="str">
        <f t="shared" ca="1" si="9"/>
        <v>Please select</v>
      </c>
      <c r="DC3" s="212" t="str">
        <f t="shared" ca="1" si="9"/>
        <v>Please select</v>
      </c>
      <c r="DD3" s="212" t="str">
        <f t="shared" ca="1" si="9"/>
        <v>Please select</v>
      </c>
      <c r="DE3" s="212" t="str">
        <f t="shared" ca="1" si="9"/>
        <v>Please select</v>
      </c>
      <c r="DF3" s="212" t="str">
        <f t="shared" ca="1" si="9"/>
        <v>Please select</v>
      </c>
      <c r="DG3" s="212" t="str">
        <f t="shared" ca="1" si="9"/>
        <v>Please select</v>
      </c>
      <c r="DH3" s="212" t="str">
        <f t="shared" ca="1" si="9"/>
        <v>Please select</v>
      </c>
      <c r="DI3" s="212" t="str">
        <f t="shared" ca="1" si="9"/>
        <v>Please select</v>
      </c>
      <c r="DJ3" s="212" t="str">
        <f t="shared" ca="1" si="9"/>
        <v>Please select</v>
      </c>
      <c r="DK3" s="212" t="str">
        <f t="shared" ca="1" si="9"/>
        <v>Please select</v>
      </c>
      <c r="DL3" s="212" t="str">
        <f t="shared" ca="1" si="9"/>
        <v>Please select</v>
      </c>
      <c r="DM3" s="212" t="str">
        <f t="shared" ca="1" si="9"/>
        <v>Please select</v>
      </c>
      <c r="DN3" s="212" t="str">
        <f t="shared" ca="1" si="9"/>
        <v>Please select</v>
      </c>
      <c r="DO3" s="212" t="str">
        <f t="shared" ca="1" si="9"/>
        <v>Please select</v>
      </c>
      <c r="DP3" s="212" t="str">
        <f t="shared" ca="1" si="9"/>
        <v>Please select</v>
      </c>
      <c r="DQ3" s="212" t="str">
        <f t="shared" ca="1" si="9"/>
        <v>Please select</v>
      </c>
      <c r="DR3" s="212" t="str">
        <f t="shared" ca="1" si="9"/>
        <v>Please select</v>
      </c>
      <c r="DS3" s="212" t="str">
        <f t="shared" ca="1" si="9"/>
        <v>Please select</v>
      </c>
      <c r="DT3" s="212" t="str">
        <f t="shared" ca="1" si="9"/>
        <v>Please select</v>
      </c>
      <c r="DU3" s="212" t="str">
        <f t="shared" ca="1" si="9"/>
        <v>Please select</v>
      </c>
      <c r="DV3" s="212" t="str">
        <f t="shared" ca="1" si="9"/>
        <v>Please select</v>
      </c>
      <c r="DW3" s="212" t="str">
        <f t="shared" ca="1" si="9"/>
        <v>Please select</v>
      </c>
      <c r="DX3" s="212" t="str">
        <f t="shared" ca="1" si="9"/>
        <v>Please select</v>
      </c>
      <c r="DY3" s="212" t="str">
        <f t="shared" ca="1" si="9"/>
        <v>Please select</v>
      </c>
      <c r="DZ3" s="212" t="str">
        <f t="shared" ca="1" si="9"/>
        <v>Please select</v>
      </c>
      <c r="EA3" s="212" t="str">
        <f t="shared" ca="1" si="9"/>
        <v>Please select</v>
      </c>
      <c r="EB3" s="212" t="str">
        <f t="shared" ca="1" si="9"/>
        <v>Please select</v>
      </c>
      <c r="EC3" s="212" t="str">
        <f t="shared" ca="1" si="9"/>
        <v>Please select</v>
      </c>
      <c r="ED3" s="212" t="str">
        <f t="shared" ca="1" si="9"/>
        <v>Please select</v>
      </c>
      <c r="EE3" s="212" t="str">
        <f t="shared" ref="EE3:EX3" ca="1" si="10">IF(INDIRECT("'Statistics'!" &amp; ADDRESS(COLUMN()+10,4))="","",INDIRECT("'Statistics'!" &amp; ADDRESS(COLUMN()+10,4)))</f>
        <v>Please select</v>
      </c>
      <c r="EF3" s="212" t="str">
        <f t="shared" ca="1" si="10"/>
        <v>Please select</v>
      </c>
      <c r="EG3" s="212" t="str">
        <f t="shared" ca="1" si="10"/>
        <v>Please select</v>
      </c>
      <c r="EH3" s="212" t="str">
        <f t="shared" ca="1" si="10"/>
        <v>Please select</v>
      </c>
      <c r="EI3" s="212" t="str">
        <f t="shared" ca="1" si="10"/>
        <v>Please select</v>
      </c>
      <c r="EJ3" s="212" t="str">
        <f t="shared" ca="1" si="10"/>
        <v>Please select</v>
      </c>
      <c r="EK3" s="212" t="str">
        <f t="shared" ca="1" si="10"/>
        <v>Please select</v>
      </c>
      <c r="EL3" s="212" t="str">
        <f t="shared" ca="1" si="10"/>
        <v>Please select</v>
      </c>
      <c r="EM3" s="212" t="str">
        <f t="shared" ca="1" si="10"/>
        <v>Please select</v>
      </c>
      <c r="EN3" s="212" t="str">
        <f t="shared" ca="1" si="10"/>
        <v>Please select</v>
      </c>
      <c r="EO3" s="212" t="str">
        <f t="shared" ca="1" si="10"/>
        <v>Please select</v>
      </c>
      <c r="EP3" s="212" t="str">
        <f t="shared" ca="1" si="10"/>
        <v>Please select</v>
      </c>
      <c r="EQ3" s="212" t="str">
        <f t="shared" ca="1" si="10"/>
        <v>Please select</v>
      </c>
      <c r="ER3" s="212" t="str">
        <f t="shared" ca="1" si="10"/>
        <v>Please select</v>
      </c>
      <c r="ES3" s="212" t="str">
        <f t="shared" ca="1" si="10"/>
        <v>Please select</v>
      </c>
      <c r="ET3" s="212" t="str">
        <f t="shared" ca="1" si="10"/>
        <v>Please select</v>
      </c>
      <c r="EU3" s="212" t="str">
        <f t="shared" ca="1" si="10"/>
        <v>Please select</v>
      </c>
      <c r="EV3" s="212" t="str">
        <f t="shared" ca="1" si="10"/>
        <v>Please select</v>
      </c>
      <c r="EW3" s="212" t="str">
        <f t="shared" ca="1" si="10"/>
        <v>Please select</v>
      </c>
      <c r="EX3" s="212" t="str">
        <f t="shared" ca="1" si="10"/>
        <v>Please select</v>
      </c>
    </row>
    <row r="4" spans="1:155" x14ac:dyDescent="0.35">
      <c r="A4" s="308"/>
      <c r="B4" s="213"/>
      <c r="C4" s="311"/>
      <c r="D4" s="218" t="s">
        <v>777</v>
      </c>
      <c r="E4" s="201" t="str">
        <f>HYPERLINK("#Screenshots!"&amp;ADDRESS(1,COLUMN()-4,4),"View screenshot")</f>
        <v>View screenshot</v>
      </c>
      <c r="F4" s="201" t="str">
        <f t="shared" ref="F4:BQ4" si="11">HYPERLINK("#Screenshots!"&amp;ADDRESS(1,COLUMN()-4,4),"View screenshot")</f>
        <v>View screenshot</v>
      </c>
      <c r="G4" s="201" t="str">
        <f t="shared" si="11"/>
        <v>View screenshot</v>
      </c>
      <c r="H4" s="201" t="str">
        <f t="shared" si="11"/>
        <v>View screenshot</v>
      </c>
      <c r="I4" s="201" t="str">
        <f t="shared" si="11"/>
        <v>View screenshot</v>
      </c>
      <c r="J4" s="201" t="str">
        <f t="shared" si="11"/>
        <v>View screenshot</v>
      </c>
      <c r="K4" s="201" t="str">
        <f t="shared" si="11"/>
        <v>View screenshot</v>
      </c>
      <c r="L4" s="201" t="str">
        <f t="shared" si="11"/>
        <v>View screenshot</v>
      </c>
      <c r="M4" s="201" t="str">
        <f t="shared" si="11"/>
        <v>View screenshot</v>
      </c>
      <c r="N4" s="201" t="str">
        <f t="shared" si="11"/>
        <v>View screenshot</v>
      </c>
      <c r="O4" s="201" t="str">
        <f t="shared" si="11"/>
        <v>View screenshot</v>
      </c>
      <c r="P4" s="201" t="str">
        <f t="shared" si="11"/>
        <v>View screenshot</v>
      </c>
      <c r="Q4" s="201" t="str">
        <f t="shared" si="11"/>
        <v>View screenshot</v>
      </c>
      <c r="R4" s="201" t="str">
        <f t="shared" si="11"/>
        <v>View screenshot</v>
      </c>
      <c r="S4" s="201" t="str">
        <f t="shared" si="11"/>
        <v>View screenshot</v>
      </c>
      <c r="T4" s="201" t="str">
        <f t="shared" si="11"/>
        <v>View screenshot</v>
      </c>
      <c r="U4" s="201" t="str">
        <f t="shared" si="11"/>
        <v>View screenshot</v>
      </c>
      <c r="V4" s="201" t="str">
        <f t="shared" si="11"/>
        <v>View screenshot</v>
      </c>
      <c r="W4" s="201" t="str">
        <f t="shared" si="11"/>
        <v>View screenshot</v>
      </c>
      <c r="X4" s="201" t="str">
        <f t="shared" si="11"/>
        <v>View screenshot</v>
      </c>
      <c r="Y4" s="201" t="str">
        <f t="shared" si="11"/>
        <v>View screenshot</v>
      </c>
      <c r="Z4" s="201" t="str">
        <f t="shared" si="11"/>
        <v>View screenshot</v>
      </c>
      <c r="AA4" s="201" t="str">
        <f t="shared" si="11"/>
        <v>View screenshot</v>
      </c>
      <c r="AB4" s="201" t="str">
        <f t="shared" si="11"/>
        <v>View screenshot</v>
      </c>
      <c r="AC4" s="201" t="str">
        <f t="shared" si="11"/>
        <v>View screenshot</v>
      </c>
      <c r="AD4" s="201" t="str">
        <f t="shared" si="11"/>
        <v>View screenshot</v>
      </c>
      <c r="AE4" s="201" t="str">
        <f t="shared" si="11"/>
        <v>View screenshot</v>
      </c>
      <c r="AF4" s="201" t="str">
        <f t="shared" si="11"/>
        <v>View screenshot</v>
      </c>
      <c r="AG4" s="201" t="str">
        <f t="shared" si="11"/>
        <v>View screenshot</v>
      </c>
      <c r="AH4" s="201" t="str">
        <f t="shared" si="11"/>
        <v>View screenshot</v>
      </c>
      <c r="AI4" s="201" t="str">
        <f t="shared" si="11"/>
        <v>View screenshot</v>
      </c>
      <c r="AJ4" s="201" t="str">
        <f t="shared" si="11"/>
        <v>View screenshot</v>
      </c>
      <c r="AK4" s="201" t="str">
        <f t="shared" si="11"/>
        <v>View screenshot</v>
      </c>
      <c r="AL4" s="201" t="str">
        <f t="shared" si="11"/>
        <v>View screenshot</v>
      </c>
      <c r="AM4" s="201" t="str">
        <f t="shared" si="11"/>
        <v>View screenshot</v>
      </c>
      <c r="AN4" s="201" t="str">
        <f t="shared" si="11"/>
        <v>View screenshot</v>
      </c>
      <c r="AO4" s="201" t="str">
        <f t="shared" si="11"/>
        <v>View screenshot</v>
      </c>
      <c r="AP4" s="201" t="str">
        <f t="shared" si="11"/>
        <v>View screenshot</v>
      </c>
      <c r="AQ4" s="201" t="str">
        <f t="shared" si="11"/>
        <v>View screenshot</v>
      </c>
      <c r="AR4" s="201" t="str">
        <f t="shared" si="11"/>
        <v>View screenshot</v>
      </c>
      <c r="AS4" s="201" t="str">
        <f t="shared" si="11"/>
        <v>View screenshot</v>
      </c>
      <c r="AT4" s="201" t="str">
        <f t="shared" si="11"/>
        <v>View screenshot</v>
      </c>
      <c r="AU4" s="201" t="str">
        <f t="shared" si="11"/>
        <v>View screenshot</v>
      </c>
      <c r="AV4" s="201" t="str">
        <f t="shared" si="11"/>
        <v>View screenshot</v>
      </c>
      <c r="AW4" s="201" t="str">
        <f t="shared" si="11"/>
        <v>View screenshot</v>
      </c>
      <c r="AX4" s="201" t="str">
        <f t="shared" si="11"/>
        <v>View screenshot</v>
      </c>
      <c r="AY4" s="201" t="str">
        <f t="shared" si="11"/>
        <v>View screenshot</v>
      </c>
      <c r="AZ4" s="201" t="str">
        <f t="shared" si="11"/>
        <v>View screenshot</v>
      </c>
      <c r="BA4" s="201" t="str">
        <f t="shared" si="11"/>
        <v>View screenshot</v>
      </c>
      <c r="BB4" s="201" t="str">
        <f t="shared" si="11"/>
        <v>View screenshot</v>
      </c>
      <c r="BC4" s="201" t="str">
        <f t="shared" si="11"/>
        <v>View screenshot</v>
      </c>
      <c r="BD4" s="201" t="str">
        <f t="shared" si="11"/>
        <v>View screenshot</v>
      </c>
      <c r="BE4" s="201" t="str">
        <f t="shared" si="11"/>
        <v>View screenshot</v>
      </c>
      <c r="BF4" s="201" t="str">
        <f t="shared" si="11"/>
        <v>View screenshot</v>
      </c>
      <c r="BG4" s="201" t="str">
        <f t="shared" si="11"/>
        <v>View screenshot</v>
      </c>
      <c r="BH4" s="201" t="str">
        <f t="shared" si="11"/>
        <v>View screenshot</v>
      </c>
      <c r="BI4" s="201" t="str">
        <f t="shared" si="11"/>
        <v>View screenshot</v>
      </c>
      <c r="BJ4" s="201" t="str">
        <f t="shared" si="11"/>
        <v>View screenshot</v>
      </c>
      <c r="BK4" s="201" t="str">
        <f t="shared" si="11"/>
        <v>View screenshot</v>
      </c>
      <c r="BL4" s="201" t="str">
        <f t="shared" si="11"/>
        <v>View screenshot</v>
      </c>
      <c r="BM4" s="201" t="str">
        <f t="shared" si="11"/>
        <v>View screenshot</v>
      </c>
      <c r="BN4" s="201" t="str">
        <f t="shared" si="11"/>
        <v>View screenshot</v>
      </c>
      <c r="BO4" s="201" t="str">
        <f t="shared" si="11"/>
        <v>View screenshot</v>
      </c>
      <c r="BP4" s="201" t="str">
        <f t="shared" si="11"/>
        <v>View screenshot</v>
      </c>
      <c r="BQ4" s="201" t="str">
        <f t="shared" si="11"/>
        <v>View screenshot</v>
      </c>
      <c r="BR4" s="201" t="str">
        <f t="shared" ref="BR4:EC4" si="12">HYPERLINK("#Screenshots!"&amp;ADDRESS(1,COLUMN()-4,4),"View screenshot")</f>
        <v>View screenshot</v>
      </c>
      <c r="BS4" s="201" t="str">
        <f t="shared" si="12"/>
        <v>View screenshot</v>
      </c>
      <c r="BT4" s="201" t="str">
        <f t="shared" si="12"/>
        <v>View screenshot</v>
      </c>
      <c r="BU4" s="201" t="str">
        <f t="shared" si="12"/>
        <v>View screenshot</v>
      </c>
      <c r="BV4" s="201" t="str">
        <f t="shared" si="12"/>
        <v>View screenshot</v>
      </c>
      <c r="BW4" s="201" t="str">
        <f t="shared" si="12"/>
        <v>View screenshot</v>
      </c>
      <c r="BX4" s="201" t="str">
        <f t="shared" si="12"/>
        <v>View screenshot</v>
      </c>
      <c r="BY4" s="201" t="str">
        <f t="shared" si="12"/>
        <v>View screenshot</v>
      </c>
      <c r="BZ4" s="201" t="str">
        <f t="shared" si="12"/>
        <v>View screenshot</v>
      </c>
      <c r="CA4" s="201" t="str">
        <f t="shared" si="12"/>
        <v>View screenshot</v>
      </c>
      <c r="CB4" s="201" t="str">
        <f t="shared" si="12"/>
        <v>View screenshot</v>
      </c>
      <c r="CC4" s="201" t="str">
        <f t="shared" si="12"/>
        <v>View screenshot</v>
      </c>
      <c r="CD4" s="201" t="str">
        <f t="shared" si="12"/>
        <v>View screenshot</v>
      </c>
      <c r="CE4" s="201" t="str">
        <f t="shared" si="12"/>
        <v>View screenshot</v>
      </c>
      <c r="CF4" s="201" t="str">
        <f t="shared" si="12"/>
        <v>View screenshot</v>
      </c>
      <c r="CG4" s="201" t="str">
        <f t="shared" si="12"/>
        <v>View screenshot</v>
      </c>
      <c r="CH4" s="201" t="str">
        <f t="shared" si="12"/>
        <v>View screenshot</v>
      </c>
      <c r="CI4" s="201" t="str">
        <f t="shared" si="12"/>
        <v>View screenshot</v>
      </c>
      <c r="CJ4" s="201" t="str">
        <f t="shared" si="12"/>
        <v>View screenshot</v>
      </c>
      <c r="CK4" s="201" t="str">
        <f t="shared" si="12"/>
        <v>View screenshot</v>
      </c>
      <c r="CL4" s="201" t="str">
        <f t="shared" si="12"/>
        <v>View screenshot</v>
      </c>
      <c r="CM4" s="201" t="str">
        <f t="shared" si="12"/>
        <v>View screenshot</v>
      </c>
      <c r="CN4" s="201" t="str">
        <f t="shared" si="12"/>
        <v>View screenshot</v>
      </c>
      <c r="CO4" s="201" t="str">
        <f t="shared" si="12"/>
        <v>View screenshot</v>
      </c>
      <c r="CP4" s="201" t="str">
        <f t="shared" si="12"/>
        <v>View screenshot</v>
      </c>
      <c r="CQ4" s="201" t="str">
        <f t="shared" si="12"/>
        <v>View screenshot</v>
      </c>
      <c r="CR4" s="201" t="str">
        <f t="shared" si="12"/>
        <v>View screenshot</v>
      </c>
      <c r="CS4" s="201" t="str">
        <f t="shared" si="12"/>
        <v>View screenshot</v>
      </c>
      <c r="CT4" s="201" t="str">
        <f t="shared" si="12"/>
        <v>View screenshot</v>
      </c>
      <c r="CU4" s="201" t="str">
        <f t="shared" si="12"/>
        <v>View screenshot</v>
      </c>
      <c r="CV4" s="201" t="str">
        <f t="shared" si="12"/>
        <v>View screenshot</v>
      </c>
      <c r="CW4" s="201" t="str">
        <f t="shared" si="12"/>
        <v>View screenshot</v>
      </c>
      <c r="CX4" s="201" t="str">
        <f t="shared" si="12"/>
        <v>View screenshot</v>
      </c>
      <c r="CY4" s="201" t="str">
        <f t="shared" si="12"/>
        <v>View screenshot</v>
      </c>
      <c r="CZ4" s="201" t="str">
        <f t="shared" si="12"/>
        <v>View screenshot</v>
      </c>
      <c r="DA4" s="201" t="str">
        <f t="shared" si="12"/>
        <v>View screenshot</v>
      </c>
      <c r="DB4" s="201" t="str">
        <f t="shared" si="12"/>
        <v>View screenshot</v>
      </c>
      <c r="DC4" s="201" t="str">
        <f t="shared" si="12"/>
        <v>View screenshot</v>
      </c>
      <c r="DD4" s="201" t="str">
        <f t="shared" si="12"/>
        <v>View screenshot</v>
      </c>
      <c r="DE4" s="201" t="str">
        <f t="shared" si="12"/>
        <v>View screenshot</v>
      </c>
      <c r="DF4" s="201" t="str">
        <f t="shared" si="12"/>
        <v>View screenshot</v>
      </c>
      <c r="DG4" s="201" t="str">
        <f t="shared" si="12"/>
        <v>View screenshot</v>
      </c>
      <c r="DH4" s="201" t="str">
        <f t="shared" si="12"/>
        <v>View screenshot</v>
      </c>
      <c r="DI4" s="201" t="str">
        <f t="shared" si="12"/>
        <v>View screenshot</v>
      </c>
      <c r="DJ4" s="201" t="str">
        <f t="shared" si="12"/>
        <v>View screenshot</v>
      </c>
      <c r="DK4" s="201" t="str">
        <f t="shared" si="12"/>
        <v>View screenshot</v>
      </c>
      <c r="DL4" s="201" t="str">
        <f t="shared" si="12"/>
        <v>View screenshot</v>
      </c>
      <c r="DM4" s="201" t="str">
        <f t="shared" si="12"/>
        <v>View screenshot</v>
      </c>
      <c r="DN4" s="201" t="str">
        <f t="shared" si="12"/>
        <v>View screenshot</v>
      </c>
      <c r="DO4" s="201" t="str">
        <f t="shared" si="12"/>
        <v>View screenshot</v>
      </c>
      <c r="DP4" s="201" t="str">
        <f t="shared" si="12"/>
        <v>View screenshot</v>
      </c>
      <c r="DQ4" s="201" t="str">
        <f t="shared" si="12"/>
        <v>View screenshot</v>
      </c>
      <c r="DR4" s="201" t="str">
        <f t="shared" si="12"/>
        <v>View screenshot</v>
      </c>
      <c r="DS4" s="201" t="str">
        <f t="shared" si="12"/>
        <v>View screenshot</v>
      </c>
      <c r="DT4" s="201" t="str">
        <f t="shared" si="12"/>
        <v>View screenshot</v>
      </c>
      <c r="DU4" s="201" t="str">
        <f t="shared" si="12"/>
        <v>View screenshot</v>
      </c>
      <c r="DV4" s="201" t="str">
        <f t="shared" si="12"/>
        <v>View screenshot</v>
      </c>
      <c r="DW4" s="201" t="str">
        <f t="shared" si="12"/>
        <v>View screenshot</v>
      </c>
      <c r="DX4" s="201" t="str">
        <f t="shared" si="12"/>
        <v>View screenshot</v>
      </c>
      <c r="DY4" s="201" t="str">
        <f t="shared" si="12"/>
        <v>View screenshot</v>
      </c>
      <c r="DZ4" s="201" t="str">
        <f t="shared" si="12"/>
        <v>View screenshot</v>
      </c>
      <c r="EA4" s="201" t="str">
        <f t="shared" si="12"/>
        <v>View screenshot</v>
      </c>
      <c r="EB4" s="201" t="str">
        <f t="shared" si="12"/>
        <v>View screenshot</v>
      </c>
      <c r="EC4" s="201" t="str">
        <f t="shared" si="12"/>
        <v>View screenshot</v>
      </c>
      <c r="ED4" s="201" t="str">
        <f t="shared" ref="ED4:EX4" si="13">HYPERLINK("#Screenshots!"&amp;ADDRESS(1,COLUMN()-4,4),"View screenshot")</f>
        <v>View screenshot</v>
      </c>
      <c r="EE4" s="201" t="str">
        <f t="shared" si="13"/>
        <v>View screenshot</v>
      </c>
      <c r="EF4" s="201" t="str">
        <f t="shared" si="13"/>
        <v>View screenshot</v>
      </c>
      <c r="EG4" s="201" t="str">
        <f t="shared" si="13"/>
        <v>View screenshot</v>
      </c>
      <c r="EH4" s="201" t="str">
        <f t="shared" si="13"/>
        <v>View screenshot</v>
      </c>
      <c r="EI4" s="201" t="str">
        <f t="shared" si="13"/>
        <v>View screenshot</v>
      </c>
      <c r="EJ4" s="201" t="str">
        <f t="shared" si="13"/>
        <v>View screenshot</v>
      </c>
      <c r="EK4" s="201" t="str">
        <f t="shared" si="13"/>
        <v>View screenshot</v>
      </c>
      <c r="EL4" s="201" t="str">
        <f t="shared" si="13"/>
        <v>View screenshot</v>
      </c>
      <c r="EM4" s="201" t="str">
        <f t="shared" si="13"/>
        <v>View screenshot</v>
      </c>
      <c r="EN4" s="201" t="str">
        <f t="shared" si="13"/>
        <v>View screenshot</v>
      </c>
      <c r="EO4" s="201" t="str">
        <f t="shared" si="13"/>
        <v>View screenshot</v>
      </c>
      <c r="EP4" s="201" t="str">
        <f t="shared" si="13"/>
        <v>View screenshot</v>
      </c>
      <c r="EQ4" s="201" t="str">
        <f t="shared" si="13"/>
        <v>View screenshot</v>
      </c>
      <c r="ER4" s="201" t="str">
        <f t="shared" si="13"/>
        <v>View screenshot</v>
      </c>
      <c r="ES4" s="201" t="str">
        <f t="shared" si="13"/>
        <v>View screenshot</v>
      </c>
      <c r="ET4" s="201" t="str">
        <f t="shared" si="13"/>
        <v>View screenshot</v>
      </c>
      <c r="EU4" s="201" t="str">
        <f t="shared" si="13"/>
        <v>View screenshot</v>
      </c>
      <c r="EV4" s="201" t="str">
        <f t="shared" si="13"/>
        <v>View screenshot</v>
      </c>
      <c r="EW4" s="201" t="str">
        <f t="shared" si="13"/>
        <v>View screenshot</v>
      </c>
      <c r="EX4" s="201" t="str">
        <f t="shared" si="13"/>
        <v>View screenshot</v>
      </c>
    </row>
    <row r="5" spans="1:155" ht="25.5" x14ac:dyDescent="0.35">
      <c r="A5" s="308"/>
      <c r="B5" s="213"/>
      <c r="C5" s="311"/>
      <c r="D5" s="216" t="s">
        <v>138</v>
      </c>
      <c r="E5" s="247" t="s">
        <v>817</v>
      </c>
      <c r="F5" s="247" t="s">
        <v>818</v>
      </c>
      <c r="G5" s="247" t="s">
        <v>819</v>
      </c>
      <c r="H5" s="247" t="s">
        <v>820</v>
      </c>
      <c r="I5" s="247" t="s">
        <v>821</v>
      </c>
      <c r="J5" s="247" t="s">
        <v>822</v>
      </c>
      <c r="K5" s="247" t="s">
        <v>823</v>
      </c>
      <c r="L5" s="247" t="s">
        <v>824</v>
      </c>
      <c r="M5" s="247" t="s">
        <v>825</v>
      </c>
      <c r="N5" s="247" t="s">
        <v>826</v>
      </c>
      <c r="O5" s="247" t="s">
        <v>827</v>
      </c>
      <c r="P5" s="247" t="s">
        <v>828</v>
      </c>
      <c r="Q5" s="247" t="s">
        <v>829</v>
      </c>
      <c r="R5" s="247" t="s">
        <v>830</v>
      </c>
      <c r="S5" s="247" t="s">
        <v>831</v>
      </c>
      <c r="T5" s="247" t="s">
        <v>832</v>
      </c>
      <c r="U5" s="247" t="s">
        <v>833</v>
      </c>
      <c r="V5" s="247" t="s">
        <v>834</v>
      </c>
      <c r="W5" s="247" t="s">
        <v>835</v>
      </c>
      <c r="X5" s="247" t="s">
        <v>836</v>
      </c>
      <c r="Y5" s="247" t="s">
        <v>837</v>
      </c>
      <c r="Z5" s="247" t="s">
        <v>838</v>
      </c>
      <c r="AA5" s="247" t="s">
        <v>839</v>
      </c>
      <c r="AB5" s="247" t="s">
        <v>840</v>
      </c>
      <c r="AC5" s="247" t="s">
        <v>841</v>
      </c>
      <c r="AD5" s="247" t="s">
        <v>842</v>
      </c>
      <c r="AE5" s="247" t="s">
        <v>843</v>
      </c>
      <c r="AF5" s="247" t="s">
        <v>844</v>
      </c>
      <c r="AG5" s="247" t="s">
        <v>845</v>
      </c>
      <c r="AH5" s="247" t="s">
        <v>846</v>
      </c>
      <c r="AI5" s="247" t="s">
        <v>847</v>
      </c>
      <c r="AJ5" s="247" t="s">
        <v>848</v>
      </c>
      <c r="AK5" s="247" t="s">
        <v>849</v>
      </c>
      <c r="AL5" s="247" t="s">
        <v>850</v>
      </c>
      <c r="AM5" s="247" t="s">
        <v>851</v>
      </c>
      <c r="AN5" s="247" t="s">
        <v>852</v>
      </c>
      <c r="AO5" s="247" t="s">
        <v>853</v>
      </c>
      <c r="AP5" s="247" t="s">
        <v>854</v>
      </c>
      <c r="AQ5" s="247" t="s">
        <v>855</v>
      </c>
      <c r="AR5" s="247" t="s">
        <v>856</v>
      </c>
      <c r="AS5" s="247" t="s">
        <v>857</v>
      </c>
      <c r="AT5" s="247" t="s">
        <v>858</v>
      </c>
      <c r="AU5" s="247" t="s">
        <v>859</v>
      </c>
      <c r="AV5" s="247" t="s">
        <v>860</v>
      </c>
      <c r="AW5" s="247" t="s">
        <v>861</v>
      </c>
      <c r="AX5" s="247" t="s">
        <v>862</v>
      </c>
      <c r="AY5" s="247" t="s">
        <v>863</v>
      </c>
      <c r="AZ5" s="247" t="s">
        <v>864</v>
      </c>
      <c r="BA5" s="247" t="s">
        <v>865</v>
      </c>
      <c r="BB5" s="247" t="s">
        <v>866</v>
      </c>
      <c r="BC5" s="247" t="s">
        <v>867</v>
      </c>
      <c r="BD5" s="247" t="s">
        <v>868</v>
      </c>
      <c r="BE5" s="247" t="s">
        <v>869</v>
      </c>
      <c r="BF5" s="247" t="s">
        <v>870</v>
      </c>
      <c r="BG5" s="247" t="s">
        <v>871</v>
      </c>
      <c r="BH5" s="247" t="s">
        <v>872</v>
      </c>
      <c r="BI5" s="247" t="s">
        <v>873</v>
      </c>
      <c r="BJ5" s="247" t="s">
        <v>874</v>
      </c>
      <c r="BK5" s="247" t="s">
        <v>875</v>
      </c>
      <c r="BL5" s="247" t="s">
        <v>876</v>
      </c>
      <c r="BM5" s="247" t="s">
        <v>877</v>
      </c>
      <c r="BN5" s="247" t="s">
        <v>878</v>
      </c>
      <c r="BO5" s="247" t="s">
        <v>879</v>
      </c>
      <c r="BP5" s="247" t="s">
        <v>880</v>
      </c>
      <c r="BQ5" s="247" t="s">
        <v>881</v>
      </c>
      <c r="BR5" s="247" t="s">
        <v>882</v>
      </c>
      <c r="BS5" s="247" t="s">
        <v>883</v>
      </c>
      <c r="BT5" s="247" t="s">
        <v>884</v>
      </c>
      <c r="BU5" s="247" t="s">
        <v>885</v>
      </c>
      <c r="BV5" s="247" t="s">
        <v>886</v>
      </c>
      <c r="BW5" s="247" t="s">
        <v>887</v>
      </c>
      <c r="BX5" s="247" t="s">
        <v>888</v>
      </c>
      <c r="BY5" s="247" t="s">
        <v>889</v>
      </c>
      <c r="BZ5" s="247" t="s">
        <v>890</v>
      </c>
      <c r="CA5" s="247" t="s">
        <v>891</v>
      </c>
      <c r="CB5" s="247" t="s">
        <v>892</v>
      </c>
      <c r="CC5" s="247" t="s">
        <v>893</v>
      </c>
      <c r="CD5" s="247" t="s">
        <v>894</v>
      </c>
      <c r="CE5" s="247" t="s">
        <v>895</v>
      </c>
      <c r="CF5" s="247" t="s">
        <v>896</v>
      </c>
      <c r="CG5" s="247" t="s">
        <v>897</v>
      </c>
      <c r="CH5" s="247" t="s">
        <v>898</v>
      </c>
      <c r="CI5" s="247" t="s">
        <v>899</v>
      </c>
      <c r="CJ5" s="247" t="s">
        <v>900</v>
      </c>
      <c r="CK5" s="247" t="s">
        <v>901</v>
      </c>
      <c r="CL5" s="247" t="s">
        <v>902</v>
      </c>
      <c r="CM5" s="247" t="s">
        <v>903</v>
      </c>
      <c r="CN5" s="247" t="s">
        <v>904</v>
      </c>
      <c r="CO5" s="247" t="s">
        <v>905</v>
      </c>
      <c r="CP5" s="247" t="s">
        <v>906</v>
      </c>
      <c r="CQ5" s="247" t="s">
        <v>907</v>
      </c>
      <c r="CR5" s="247" t="s">
        <v>908</v>
      </c>
      <c r="CS5" s="247" t="s">
        <v>909</v>
      </c>
      <c r="CT5" s="247" t="s">
        <v>910</v>
      </c>
      <c r="CU5" s="247" t="s">
        <v>911</v>
      </c>
      <c r="CV5" s="247" t="s">
        <v>912</v>
      </c>
      <c r="CW5" s="247" t="s">
        <v>913</v>
      </c>
      <c r="CX5" s="247" t="s">
        <v>914</v>
      </c>
      <c r="CY5" s="247" t="s">
        <v>915</v>
      </c>
      <c r="CZ5" s="247" t="s">
        <v>916</v>
      </c>
      <c r="DA5" s="247" t="s">
        <v>917</v>
      </c>
      <c r="DB5" s="247" t="s">
        <v>918</v>
      </c>
      <c r="DC5" s="247" t="s">
        <v>919</v>
      </c>
      <c r="DD5" s="247" t="s">
        <v>920</v>
      </c>
      <c r="DE5" s="247" t="s">
        <v>921</v>
      </c>
      <c r="DF5" s="247" t="s">
        <v>922</v>
      </c>
      <c r="DG5" s="247" t="s">
        <v>923</v>
      </c>
      <c r="DH5" s="247" t="s">
        <v>924</v>
      </c>
      <c r="DI5" s="247" t="s">
        <v>925</v>
      </c>
      <c r="DJ5" s="247" t="s">
        <v>926</v>
      </c>
      <c r="DK5" s="247" t="s">
        <v>927</v>
      </c>
      <c r="DL5" s="247" t="s">
        <v>928</v>
      </c>
      <c r="DM5" s="247" t="s">
        <v>929</v>
      </c>
      <c r="DN5" s="247" t="s">
        <v>930</v>
      </c>
      <c r="DO5" s="247" t="s">
        <v>931</v>
      </c>
      <c r="DP5" s="247" t="s">
        <v>932</v>
      </c>
      <c r="DQ5" s="247" t="s">
        <v>933</v>
      </c>
      <c r="DR5" s="247" t="s">
        <v>934</v>
      </c>
      <c r="DS5" s="247" t="s">
        <v>935</v>
      </c>
      <c r="DT5" s="247" t="s">
        <v>936</v>
      </c>
      <c r="DU5" s="247" t="s">
        <v>937</v>
      </c>
      <c r="DV5" s="247" t="s">
        <v>938</v>
      </c>
      <c r="DW5" s="247" t="s">
        <v>939</v>
      </c>
      <c r="DX5" s="247" t="s">
        <v>940</v>
      </c>
      <c r="DY5" s="247" t="s">
        <v>941</v>
      </c>
      <c r="DZ5" s="247" t="s">
        <v>942</v>
      </c>
      <c r="EA5" s="247" t="s">
        <v>943</v>
      </c>
      <c r="EB5" s="247" t="s">
        <v>944</v>
      </c>
      <c r="EC5" s="247" t="s">
        <v>945</v>
      </c>
      <c r="ED5" s="247" t="s">
        <v>946</v>
      </c>
      <c r="EE5" s="247" t="s">
        <v>947</v>
      </c>
      <c r="EF5" s="247" t="s">
        <v>948</v>
      </c>
      <c r="EG5" s="247" t="s">
        <v>949</v>
      </c>
      <c r="EH5" s="247" t="s">
        <v>950</v>
      </c>
      <c r="EI5" s="247" t="s">
        <v>951</v>
      </c>
      <c r="EJ5" s="247" t="s">
        <v>952</v>
      </c>
      <c r="EK5" s="247" t="s">
        <v>953</v>
      </c>
      <c r="EL5" s="247" t="s">
        <v>954</v>
      </c>
      <c r="EM5" s="247" t="s">
        <v>955</v>
      </c>
      <c r="EN5" s="247" t="s">
        <v>956</v>
      </c>
      <c r="EO5" s="247" t="s">
        <v>957</v>
      </c>
      <c r="EP5" s="247" t="s">
        <v>958</v>
      </c>
      <c r="EQ5" s="247" t="s">
        <v>959</v>
      </c>
      <c r="ER5" s="247" t="s">
        <v>960</v>
      </c>
      <c r="ES5" s="247" t="s">
        <v>961</v>
      </c>
      <c r="ET5" s="247" t="s">
        <v>962</v>
      </c>
      <c r="EU5" s="247" t="s">
        <v>963</v>
      </c>
      <c r="EV5" s="247" t="s">
        <v>964</v>
      </c>
      <c r="EW5" s="249" t="s">
        <v>965</v>
      </c>
      <c r="EX5" s="247" t="s">
        <v>966</v>
      </c>
    </row>
    <row r="6" spans="1:155" ht="13.5" customHeight="1" x14ac:dyDescent="0.35">
      <c r="A6" s="309"/>
      <c r="B6" s="215"/>
      <c r="C6" s="312"/>
      <c r="D6" s="215"/>
      <c r="E6" s="248">
        <v>45335</v>
      </c>
      <c r="F6" s="248">
        <v>45335</v>
      </c>
      <c r="G6" s="248">
        <v>45335</v>
      </c>
      <c r="H6" s="248">
        <v>45335</v>
      </c>
      <c r="I6" s="248">
        <v>45335</v>
      </c>
      <c r="J6" s="248">
        <v>45341</v>
      </c>
      <c r="K6" s="248">
        <v>45338</v>
      </c>
      <c r="L6" s="248">
        <v>45338</v>
      </c>
      <c r="M6" s="248">
        <v>45338</v>
      </c>
      <c r="N6" s="248">
        <v>45341</v>
      </c>
      <c r="O6" s="248">
        <v>45341</v>
      </c>
      <c r="P6" s="248">
        <v>45341</v>
      </c>
      <c r="Q6" s="248">
        <v>45338</v>
      </c>
      <c r="R6" s="248">
        <v>45341</v>
      </c>
      <c r="S6" s="248" t="s">
        <v>383</v>
      </c>
      <c r="T6" s="248" t="s">
        <v>383</v>
      </c>
      <c r="U6" s="248" t="s">
        <v>383</v>
      </c>
      <c r="V6" s="248" t="s">
        <v>383</v>
      </c>
      <c r="W6" s="248" t="s">
        <v>383</v>
      </c>
      <c r="X6" s="248" t="s">
        <v>383</v>
      </c>
      <c r="Y6" s="248" t="s">
        <v>383</v>
      </c>
      <c r="Z6" s="248" t="s">
        <v>383</v>
      </c>
      <c r="AA6" s="248" t="s">
        <v>383</v>
      </c>
      <c r="AB6" s="248" t="s">
        <v>383</v>
      </c>
      <c r="AC6" s="248" t="s">
        <v>383</v>
      </c>
      <c r="AD6" s="248" t="s">
        <v>383</v>
      </c>
      <c r="AE6" s="248" t="s">
        <v>383</v>
      </c>
      <c r="AF6" s="248" t="s">
        <v>383</v>
      </c>
      <c r="AG6" s="248" t="s">
        <v>383</v>
      </c>
      <c r="AH6" s="248" t="s">
        <v>383</v>
      </c>
      <c r="AI6" s="248" t="s">
        <v>383</v>
      </c>
      <c r="AJ6" s="248" t="s">
        <v>383</v>
      </c>
      <c r="AK6" s="248" t="s">
        <v>383</v>
      </c>
      <c r="AL6" s="248" t="s">
        <v>383</v>
      </c>
      <c r="AM6" s="248" t="s">
        <v>383</v>
      </c>
      <c r="AN6" s="248" t="s">
        <v>383</v>
      </c>
      <c r="AO6" s="248" t="s">
        <v>383</v>
      </c>
      <c r="AP6" s="248" t="s">
        <v>383</v>
      </c>
      <c r="AQ6" s="248" t="s">
        <v>383</v>
      </c>
      <c r="AR6" s="248" t="s">
        <v>383</v>
      </c>
      <c r="AS6" s="248" t="s">
        <v>383</v>
      </c>
      <c r="AT6" s="248" t="s">
        <v>383</v>
      </c>
      <c r="AU6" s="248" t="s">
        <v>383</v>
      </c>
      <c r="AV6" s="248" t="s">
        <v>383</v>
      </c>
      <c r="AW6" s="248" t="s">
        <v>383</v>
      </c>
      <c r="AX6" s="248" t="s">
        <v>383</v>
      </c>
      <c r="AY6" s="248" t="s">
        <v>383</v>
      </c>
      <c r="AZ6" s="248" t="s">
        <v>383</v>
      </c>
      <c r="BA6" s="248" t="s">
        <v>383</v>
      </c>
      <c r="BB6" s="248" t="s">
        <v>383</v>
      </c>
      <c r="BC6" s="248" t="s">
        <v>383</v>
      </c>
      <c r="BD6" s="248" t="s">
        <v>383</v>
      </c>
      <c r="BE6" s="248" t="s">
        <v>383</v>
      </c>
      <c r="BF6" s="248" t="s">
        <v>383</v>
      </c>
      <c r="BG6" s="248" t="s">
        <v>383</v>
      </c>
      <c r="BH6" s="248" t="s">
        <v>383</v>
      </c>
      <c r="BI6" s="248" t="s">
        <v>383</v>
      </c>
      <c r="BJ6" s="248" t="s">
        <v>383</v>
      </c>
      <c r="BK6" s="248" t="s">
        <v>383</v>
      </c>
      <c r="BL6" s="248" t="s">
        <v>383</v>
      </c>
      <c r="BM6" s="248" t="s">
        <v>383</v>
      </c>
      <c r="BN6" s="248" t="s">
        <v>383</v>
      </c>
      <c r="BO6" s="248" t="s">
        <v>383</v>
      </c>
      <c r="BP6" s="248" t="s">
        <v>383</v>
      </c>
      <c r="BQ6" s="248" t="s">
        <v>383</v>
      </c>
      <c r="BR6" s="248" t="s">
        <v>383</v>
      </c>
      <c r="BS6" s="248" t="s">
        <v>383</v>
      </c>
      <c r="BT6" s="248" t="s">
        <v>383</v>
      </c>
      <c r="BU6" s="248" t="s">
        <v>383</v>
      </c>
      <c r="BV6" s="248" t="s">
        <v>383</v>
      </c>
      <c r="BW6" s="248" t="s">
        <v>383</v>
      </c>
      <c r="BX6" s="248" t="s">
        <v>383</v>
      </c>
      <c r="BY6" s="248" t="s">
        <v>383</v>
      </c>
      <c r="BZ6" s="248" t="s">
        <v>383</v>
      </c>
      <c r="CA6" s="248" t="s">
        <v>383</v>
      </c>
      <c r="CB6" s="248" t="s">
        <v>383</v>
      </c>
      <c r="CC6" s="248" t="s">
        <v>383</v>
      </c>
      <c r="CD6" s="248" t="s">
        <v>383</v>
      </c>
      <c r="CE6" s="248" t="s">
        <v>383</v>
      </c>
      <c r="CF6" s="248" t="s">
        <v>383</v>
      </c>
      <c r="CG6" s="248" t="s">
        <v>383</v>
      </c>
      <c r="CH6" s="248" t="s">
        <v>383</v>
      </c>
      <c r="CI6" s="248" t="s">
        <v>383</v>
      </c>
      <c r="CJ6" s="248" t="s">
        <v>383</v>
      </c>
      <c r="CK6" s="248" t="s">
        <v>383</v>
      </c>
      <c r="CL6" s="248" t="s">
        <v>383</v>
      </c>
      <c r="CM6" s="248" t="s">
        <v>383</v>
      </c>
      <c r="CN6" s="248" t="s">
        <v>383</v>
      </c>
      <c r="CO6" s="248" t="s">
        <v>383</v>
      </c>
      <c r="CP6" s="248" t="s">
        <v>383</v>
      </c>
      <c r="CQ6" s="248" t="s">
        <v>383</v>
      </c>
      <c r="CR6" s="248" t="s">
        <v>383</v>
      </c>
      <c r="CS6" s="248" t="s">
        <v>383</v>
      </c>
      <c r="CT6" s="248" t="s">
        <v>383</v>
      </c>
      <c r="CU6" s="248" t="s">
        <v>383</v>
      </c>
      <c r="CV6" s="248" t="s">
        <v>383</v>
      </c>
      <c r="CW6" s="248" t="s">
        <v>383</v>
      </c>
      <c r="CX6" s="248" t="s">
        <v>383</v>
      </c>
      <c r="CY6" s="248" t="s">
        <v>383</v>
      </c>
      <c r="CZ6" s="248" t="s">
        <v>383</v>
      </c>
      <c r="DA6" s="248" t="s">
        <v>383</v>
      </c>
      <c r="DB6" s="248" t="s">
        <v>383</v>
      </c>
      <c r="DC6" s="248" t="s">
        <v>383</v>
      </c>
      <c r="DD6" s="248" t="s">
        <v>383</v>
      </c>
      <c r="DE6" s="248" t="s">
        <v>383</v>
      </c>
      <c r="DF6" s="248" t="s">
        <v>383</v>
      </c>
      <c r="DG6" s="248" t="s">
        <v>383</v>
      </c>
      <c r="DH6" s="248" t="s">
        <v>383</v>
      </c>
      <c r="DI6" s="248" t="s">
        <v>383</v>
      </c>
      <c r="DJ6" s="248" t="s">
        <v>383</v>
      </c>
      <c r="DK6" s="248" t="s">
        <v>383</v>
      </c>
      <c r="DL6" s="248" t="s">
        <v>383</v>
      </c>
      <c r="DM6" s="248" t="s">
        <v>383</v>
      </c>
      <c r="DN6" s="248" t="s">
        <v>383</v>
      </c>
      <c r="DO6" s="248" t="s">
        <v>383</v>
      </c>
      <c r="DP6" s="248" t="s">
        <v>383</v>
      </c>
      <c r="DQ6" s="248" t="s">
        <v>383</v>
      </c>
      <c r="DR6" s="248" t="s">
        <v>383</v>
      </c>
      <c r="DS6" s="248" t="s">
        <v>383</v>
      </c>
      <c r="DT6" s="248" t="s">
        <v>383</v>
      </c>
      <c r="DU6" s="248" t="s">
        <v>383</v>
      </c>
      <c r="DV6" s="248" t="s">
        <v>383</v>
      </c>
      <c r="DW6" s="248" t="s">
        <v>383</v>
      </c>
      <c r="DX6" s="248" t="s">
        <v>383</v>
      </c>
      <c r="DY6" s="248" t="s">
        <v>383</v>
      </c>
      <c r="DZ6" s="248" t="s">
        <v>383</v>
      </c>
      <c r="EA6" s="248" t="s">
        <v>383</v>
      </c>
      <c r="EB6" s="248" t="s">
        <v>383</v>
      </c>
      <c r="EC6" s="248" t="s">
        <v>383</v>
      </c>
      <c r="ED6" s="248" t="s">
        <v>383</v>
      </c>
      <c r="EE6" s="248" t="s">
        <v>383</v>
      </c>
      <c r="EF6" s="248" t="s">
        <v>383</v>
      </c>
      <c r="EG6" s="248" t="s">
        <v>383</v>
      </c>
      <c r="EH6" s="248" t="s">
        <v>383</v>
      </c>
      <c r="EI6" s="248" t="s">
        <v>383</v>
      </c>
      <c r="EJ6" s="248" t="s">
        <v>383</v>
      </c>
      <c r="EK6" s="248" t="s">
        <v>383</v>
      </c>
      <c r="EL6" s="248" t="s">
        <v>383</v>
      </c>
      <c r="EM6" s="248" t="s">
        <v>383</v>
      </c>
      <c r="EN6" s="248" t="s">
        <v>383</v>
      </c>
      <c r="EO6" s="248" t="s">
        <v>383</v>
      </c>
      <c r="EP6" s="248" t="s">
        <v>383</v>
      </c>
      <c r="EQ6" s="248" t="s">
        <v>383</v>
      </c>
      <c r="ER6" s="248" t="s">
        <v>383</v>
      </c>
      <c r="ES6" s="248" t="s">
        <v>383</v>
      </c>
      <c r="ET6" s="248" t="s">
        <v>383</v>
      </c>
      <c r="EU6" s="248" t="s">
        <v>383</v>
      </c>
      <c r="EV6" s="248" t="s">
        <v>383</v>
      </c>
      <c r="EW6" s="248" t="s">
        <v>383</v>
      </c>
      <c r="EX6" s="248" t="s">
        <v>383</v>
      </c>
    </row>
    <row r="7" spans="1:155" ht="26" customHeight="1" x14ac:dyDescent="0.35">
      <c r="A7" s="252"/>
      <c r="B7" s="252"/>
      <c r="C7" s="164"/>
      <c r="D7" s="165"/>
      <c r="E7" s="246" t="str">
        <f>IF(Statistics!$S4="Yes",COUNTIF(E10:E75,"NON CONFORMANT") &amp; " Level A Non-conformance" &amp; IF(COUNTIF(E10:E75,"NON CONFORMANT")=1,"","s"),"") &amp; IF(Statistics!$S5="Yes","
" &amp; COUNTIF(E80:E131,"NON CONFORMANT") &amp; " Level AA Non-conformance" &amp; IF(COUNTIF(E80:E131,"NON CONFORMANT")=1,"","s"),"") &amp; IF(Statistics!$S6="Yes","
" &amp; COUNTIF(E136:E196,"NON CONFORMANT") &amp; " Level AAA Non-conformance" &amp; IF(COUNTIF(E136:E196,"NON CONFORMANT")=1,"","s"),"")</f>
        <v>0 Level A Non-conformances
0 Level AA Non-conformances</v>
      </c>
      <c r="F7" s="246" t="str">
        <f>IF(Statistics!$S4="Yes",COUNTIF(F10:F75,"NON CONFORMANT") &amp; " Level A Non-conformance" &amp; IF(COUNTIF(F10:F75,"NON CONFORMANT")=1,"","s"),"") &amp; IF(Statistics!$S5="Yes","
" &amp; COUNTIF(F80:F131,"NON CONFORMANT") &amp; " Level AA Non-conformance" &amp; IF(COUNTIF(F80:F131,"NON CONFORMANT")=1,"","s"),"") &amp; IF(Statistics!$S6="Yes","
" &amp; COUNTIF(F136:F196,"NON CONFORMANT") &amp; " Level AAA Non-conformance" &amp; IF(COUNTIF(F136:F196,"NON CONFORMANT")=1,"","s"),"")</f>
        <v>0 Level A Non-conformances
0 Level AA Non-conformances</v>
      </c>
      <c r="G7" s="246" t="str">
        <f>IF(Statistics!$S4="Yes",COUNTIF(G10:G75,"NON CONFORMANT") &amp; " Level A Non-conformance" &amp; IF(COUNTIF(G10:G75,"NON CONFORMANT")=1,"","s"),"") &amp; IF(Statistics!$S5="Yes","
" &amp; COUNTIF(G80:G131,"NON CONFORMANT") &amp; " Level AA Non-conformance" &amp; IF(COUNTIF(G80:G131,"NON CONFORMANT")=1,"","s"),"") &amp; IF(Statistics!$S6="Yes","
" &amp; COUNTIF(G136:G196,"NON CONFORMANT") &amp; " Level AAA Non-conformance" &amp; IF(COUNTIF(G136:G196,"NON CONFORMANT")=1,"","s"),"")</f>
        <v>0 Level A Non-conformances
1 Level AA Non-conformance</v>
      </c>
      <c r="H7" s="246" t="str">
        <f>IF(Statistics!$S4="Yes",COUNTIF(H10:H75,"NON CONFORMANT") &amp; " Level A Non-conformance" &amp; IF(COUNTIF(H10:H75,"NON CONFORMANT")=1,"","s"),"") &amp; IF(Statistics!$S5="Yes","
" &amp; COUNTIF(H80:H131,"NON CONFORMANT") &amp; " Level AA Non-conformance" &amp; IF(COUNTIF(H80:H131,"NON CONFORMANT")=1,"","s"),"") &amp; IF(Statistics!$S6="Yes","
" &amp; COUNTIF(H136:H196,"NON CONFORMANT") &amp; " Level AAA Non-conformance" &amp; IF(COUNTIF(H136:H196,"NON CONFORMANT")=1,"","s"),"")</f>
        <v>2 Level A Non-conformances
0 Level AA Non-conformances</v>
      </c>
      <c r="I7" s="246" t="str">
        <f>IF(Statistics!$S4="Yes",COUNTIF(I10:I75,"NON CONFORMANT") &amp; " Level A Non-conformance" &amp; IF(COUNTIF(I10:I75,"NON CONFORMANT")=1,"","s"),"") &amp; IF(Statistics!$S5="Yes","
" &amp; COUNTIF(I80:I131,"NON CONFORMANT") &amp; " Level AA Non-conformance" &amp; IF(COUNTIF(I80:I131,"NON CONFORMANT")=1,"","s"),"") &amp; IF(Statistics!$S6="Yes","
" &amp; COUNTIF(I136:I196,"NON CONFORMANT") &amp; " Level AAA Non-conformance" &amp; IF(COUNTIF(I136:I196,"NON CONFORMANT")=1,"","s"),"")</f>
        <v>1 Level A Non-conformance
0 Level AA Non-conformances</v>
      </c>
      <c r="J7" s="246" t="str">
        <f>IF(Statistics!$S4="Yes",COUNTIF(J10:J75,"NON CONFORMANT") &amp; " Level A Non-conformance" &amp; IF(COUNTIF(J10:J75,"NON CONFORMANT")=1,"","s"),"") &amp; IF(Statistics!$S5="Yes","
" &amp; COUNTIF(J80:J131,"NON CONFORMANT") &amp; " Level AA Non-conformance" &amp; IF(COUNTIF(J80:J131,"NON CONFORMANT")=1,"","s"),"") &amp; IF(Statistics!$S6="Yes","
" &amp; COUNTIF(J136:J196,"NON CONFORMANT") &amp; " Level AAA Non-conformance" &amp; IF(COUNTIF(J136:J196,"NON CONFORMANT")=1,"","s"),"")</f>
        <v>1 Level A Non-conformance
2 Level AA Non-conformances</v>
      </c>
      <c r="K7" s="246" t="str">
        <f>IF(Statistics!$S4="Yes",COUNTIF(K10:K75,"NON CONFORMANT") &amp; " Level A Non-conformance" &amp; IF(COUNTIF(K10:K75,"NON CONFORMANT")=1,"","s"),"") &amp; IF(Statistics!$S5="Yes","
" &amp; COUNTIF(K80:K131,"NON CONFORMANT") &amp; " Level AA Non-conformance" &amp; IF(COUNTIF(K80:K131,"NON CONFORMANT")=1,"","s"),"") &amp; IF(Statistics!$S6="Yes","
" &amp; COUNTIF(K136:K196,"NON CONFORMANT") &amp; " Level AAA Non-conformance" &amp; IF(COUNTIF(K136:K196,"NON CONFORMANT")=1,"","s"),"")</f>
        <v>1 Level A Non-conformance
0 Level AA Non-conformances</v>
      </c>
      <c r="L7" s="246" t="str">
        <f>IF(Statistics!$S4="Yes",COUNTIF(L10:L75,"NON CONFORMANT") &amp; " Level A Non-conformance" &amp; IF(COUNTIF(L10:L75,"NON CONFORMANT")=1,"","s"),"") &amp; IF(Statistics!$S5="Yes","
" &amp; COUNTIF(L80:L131,"NON CONFORMANT") &amp; " Level AA Non-conformance" &amp; IF(COUNTIF(L80:L131,"NON CONFORMANT")=1,"","s"),"") &amp; IF(Statistics!$S6="Yes","
" &amp; COUNTIF(L136:L196,"NON CONFORMANT") &amp; " Level AAA Non-conformance" &amp; IF(COUNTIF(L136:L196,"NON CONFORMANT")=1,"","s"),"")</f>
        <v>1 Level A Non-conformance
0 Level AA Non-conformances</v>
      </c>
      <c r="M7" s="246" t="str">
        <f>IF(Statistics!$S4="Yes",COUNTIF(M10:M75,"NON CONFORMANT") &amp; " Level A Non-conformance" &amp; IF(COUNTIF(M10:M75,"NON CONFORMANT")=1,"","s"),"") &amp; IF(Statistics!$S5="Yes","
" &amp; COUNTIF(M80:M131,"NON CONFORMANT") &amp; " Level AA Non-conformance" &amp; IF(COUNTIF(M80:M131,"NON CONFORMANT")=1,"","s"),"") &amp; IF(Statistics!$S6="Yes","
" &amp; COUNTIF(M136:M196,"NON CONFORMANT") &amp; " Level AAA Non-conformance" &amp; IF(COUNTIF(M136:M196,"NON CONFORMANT")=1,"","s"),"")</f>
        <v>2 Level A Non-conformances
0 Level AA Non-conformances</v>
      </c>
      <c r="N7" s="246" t="str">
        <f>IF(Statistics!$S4="Yes",COUNTIF(N10:N75,"NON CONFORMANT") &amp; " Level A Non-conformance" &amp; IF(COUNTIF(N10:N75,"NON CONFORMANT")=1,"","s"),"") &amp; IF(Statistics!$S5="Yes","
" &amp; COUNTIF(N80:N131,"NON CONFORMANT") &amp; " Level AA Non-conformance" &amp; IF(COUNTIF(N80:N131,"NON CONFORMANT")=1,"","s"),"") &amp; IF(Statistics!$S6="Yes","
" &amp; COUNTIF(N136:N196,"NON CONFORMANT") &amp; " Level AAA Non-conformance" &amp; IF(COUNTIF(N136:N196,"NON CONFORMANT")=1,"","s"),"")</f>
        <v>1 Level A Non-conformance
0 Level AA Non-conformances</v>
      </c>
      <c r="O7" s="246" t="str">
        <f>IF(Statistics!$S4="Yes",COUNTIF(O10:O75,"NON CONFORMANT") &amp; " Level A Non-conformance" &amp; IF(COUNTIF(O10:O75,"NON CONFORMANT")=1,"","s"),"") &amp; IF(Statistics!$S5="Yes","
" &amp; COUNTIF(O80:O131,"NON CONFORMANT") &amp; " Level AA Non-conformance" &amp; IF(COUNTIF(O80:O131,"NON CONFORMANT")=1,"","s"),"") &amp; IF(Statistics!$S6="Yes","
" &amp; COUNTIF(O136:O196,"NON CONFORMANT") &amp; " Level AAA Non-conformance" &amp; IF(COUNTIF(O136:O196,"NON CONFORMANT")=1,"","s"),"")</f>
        <v>1 Level A Non-conformance
0 Level AA Non-conformances</v>
      </c>
      <c r="P7" s="246" t="str">
        <f>IF(Statistics!$S4="Yes",COUNTIF(P10:P75,"NON CONFORMANT") &amp; " Level A Non-conformance" &amp; IF(COUNTIF(P10:P75,"NON CONFORMANT")=1,"","s"),"") &amp; IF(Statistics!$S5="Yes","
" &amp; COUNTIF(P80:P131,"NON CONFORMANT") &amp; " Level AA Non-conformance" &amp; IF(COUNTIF(P80:P131,"NON CONFORMANT")=1,"","s"),"") &amp; IF(Statistics!$S6="Yes","
" &amp; COUNTIF(P136:P196,"NON CONFORMANT") &amp; " Level AAA Non-conformance" &amp; IF(COUNTIF(P136:P196,"NON CONFORMANT")=1,"","s"),"")</f>
        <v>1 Level A Non-conformance
0 Level AA Non-conformances</v>
      </c>
      <c r="Q7" s="246" t="str">
        <f>IF(Statistics!$S4="Yes",COUNTIF(Q10:Q75,"NON CONFORMANT") &amp; " Level A Non-conformance" &amp; IF(COUNTIF(Q10:Q75,"NON CONFORMANT")=1,"","s"),"") &amp; IF(Statistics!$S5="Yes","
" &amp; COUNTIF(Q80:Q131,"NON CONFORMANT") &amp; " Level AA Non-conformance" &amp; IF(COUNTIF(Q80:Q131,"NON CONFORMANT")=1,"","s"),"") &amp; IF(Statistics!$S6="Yes","
" &amp; COUNTIF(Q136:Q196,"NON CONFORMANT") &amp; " Level AAA Non-conformance" &amp; IF(COUNTIF(Q136:Q196,"NON CONFORMANT")=1,"","s"),"")</f>
        <v>1 Level A Non-conformance
1 Level AA Non-conformance</v>
      </c>
      <c r="R7" s="246" t="str">
        <f>IF(Statistics!$S4="Yes",COUNTIF(R10:R75,"NON CONFORMANT") &amp; " Level A Non-conformance" &amp; IF(COUNTIF(R10:R75,"NON CONFORMANT")=1,"","s"),"") &amp; IF(Statistics!$S5="Yes","
" &amp; COUNTIF(R80:R131,"NON CONFORMANT") &amp; " Level AA Non-conformance" &amp; IF(COUNTIF(R80:R131,"NON CONFORMANT")=1,"","s"),"") &amp; IF(Statistics!$S6="Yes","
" &amp; COUNTIF(R136:R196,"NON CONFORMANT") &amp; " Level AAA Non-conformance" &amp; IF(COUNTIF(R136:R196,"NON CONFORMANT")=1,"","s"),"")</f>
        <v>2 Level A Non-conformances
0 Level AA Non-conformances</v>
      </c>
      <c r="S7" s="246" t="str">
        <f>IF(Statistics!$S4="Yes",COUNTIF(S10:S75,"NON CONFORMANT") &amp; " Level A Non-conformance" &amp; IF(COUNTIF(S10:S75,"NON CONFORMANT")=1,"","s"),"") &amp; IF(Statistics!$S5="Yes","
" &amp; COUNTIF(S80:S131,"NON CONFORMANT") &amp; " Level AA Non-conformance" &amp; IF(COUNTIF(S80:S131,"NON CONFORMANT")=1,"","s"),"") &amp; IF(Statistics!$S6="Yes","
" &amp; COUNTIF(S136:S196,"NON CONFORMANT") &amp; " Level AAA Non-conformance" &amp; IF(COUNTIF(S136:S196,"NON CONFORMANT")=1,"","s"),"")</f>
        <v>0 Level A Non-conformances
0 Level AA Non-conformances</v>
      </c>
      <c r="T7" s="246" t="str">
        <f>IF(Statistics!$S4="Yes",COUNTIF(T10:T75,"NON CONFORMANT") &amp; " Level A Non-conformance" &amp; IF(COUNTIF(T10:T75,"NON CONFORMANT")=1,"","s"),"") &amp; IF(Statistics!$S5="Yes","
" &amp; COUNTIF(T80:T131,"NON CONFORMANT") &amp; " Level AA Non-conformance" &amp; IF(COUNTIF(T80:T131,"NON CONFORMANT")=1,"","s"),"") &amp; IF(Statistics!$S6="Yes","
" &amp; COUNTIF(T136:T196,"NON CONFORMANT") &amp; " Level AAA Non-conformance" &amp; IF(COUNTIF(T136:T196,"NON CONFORMANT")=1,"","s"),"")</f>
        <v>0 Level A Non-conformances
0 Level AA Non-conformances</v>
      </c>
      <c r="U7" s="246" t="str">
        <f>IF(Statistics!$S4="Yes",COUNTIF(U10:U75,"NON CONFORMANT") &amp; " Level A Non-conformance" &amp; IF(COUNTIF(U10:U75,"NON CONFORMANT")=1,"","s"),"") &amp; IF(Statistics!$S5="Yes","
" &amp; COUNTIF(U80:U131,"NON CONFORMANT") &amp; " Level AA Non-conformance" &amp; IF(COUNTIF(U80:U131,"NON CONFORMANT")=1,"","s"),"") &amp; IF(Statistics!$S6="Yes","
" &amp; COUNTIF(U136:U196,"NON CONFORMANT") &amp; " Level AAA Non-conformance" &amp; IF(COUNTIF(U136:U196,"NON CONFORMANT")=1,"","s"),"")</f>
        <v>0 Level A Non-conformances
0 Level AA Non-conformances</v>
      </c>
      <c r="V7" s="246" t="str">
        <f>IF(Statistics!$S4="Yes",COUNTIF(V10:V75,"NON CONFORMANT") &amp; " Level A Non-conformance" &amp; IF(COUNTIF(V10:V75,"NON CONFORMANT")=1,"","s"),"") &amp; IF(Statistics!$S5="Yes","
" &amp; COUNTIF(V80:V131,"NON CONFORMANT") &amp; " Level AA Non-conformance" &amp; IF(COUNTIF(V80:V131,"NON CONFORMANT")=1,"","s"),"") &amp; IF(Statistics!$S6="Yes","
" &amp; COUNTIF(V136:V196,"NON CONFORMANT") &amp; " Level AAA Non-conformance" &amp; IF(COUNTIF(V136:V196,"NON CONFORMANT")=1,"","s"),"")</f>
        <v>0 Level A Non-conformances
0 Level AA Non-conformances</v>
      </c>
      <c r="W7" s="246" t="str">
        <f>IF(Statistics!$S4="Yes",COUNTIF(W10:W75,"NON CONFORMANT") &amp; " Level A Non-conformance" &amp; IF(COUNTIF(W10:W75,"NON CONFORMANT")=1,"","s"),"") &amp; IF(Statistics!$S5="Yes","
" &amp; COUNTIF(W80:W131,"NON CONFORMANT") &amp; " Level AA Non-conformance" &amp; IF(COUNTIF(W80:W131,"NON CONFORMANT")=1,"","s"),"") &amp; IF(Statistics!$S6="Yes","
" &amp; COUNTIF(W136:W196,"NON CONFORMANT") &amp; " Level AAA Non-conformance" &amp; IF(COUNTIF(W136:W196,"NON CONFORMANT")=1,"","s"),"")</f>
        <v>0 Level A Non-conformances
0 Level AA Non-conformances</v>
      </c>
      <c r="X7" s="246" t="str">
        <f>IF(Statistics!$S4="Yes",COUNTIF(X10:X75,"NON CONFORMANT") &amp; " Level A Non-conformance" &amp; IF(COUNTIF(X10:X75,"NON CONFORMANT")=1,"","s"),"") &amp; IF(Statistics!$S5="Yes","
" &amp; COUNTIF(X80:X131,"NON CONFORMANT") &amp; " Level AA Non-conformance" &amp; IF(COUNTIF(X80:X131,"NON CONFORMANT")=1,"","s"),"") &amp; IF(Statistics!$S6="Yes","
" &amp; COUNTIF(X136:X196,"NON CONFORMANT") &amp; " Level AAA Non-conformance" &amp; IF(COUNTIF(X136:X196,"NON CONFORMANT")=1,"","s"),"")</f>
        <v>0 Level A Non-conformances
0 Level AA Non-conformances</v>
      </c>
      <c r="Y7" s="246" t="str">
        <f>IF(Statistics!$S4="Yes",COUNTIF(Y10:Y75,"NON CONFORMANT") &amp; " Level A Non-conformance" &amp; IF(COUNTIF(Y10:Y75,"NON CONFORMANT")=1,"","s"),"") &amp; IF(Statistics!$S5="Yes","
" &amp; COUNTIF(Y80:Y131,"NON CONFORMANT") &amp; " Level AA Non-conformance" &amp; IF(COUNTIF(Y80:Y131,"NON CONFORMANT")=1,"","s"),"") &amp; IF(Statistics!$S6="Yes","
" &amp; COUNTIF(Y136:Y196,"NON CONFORMANT") &amp; " Level AAA Non-conformance" &amp; IF(COUNTIF(Y136:Y196,"NON CONFORMANT")=1,"","s"),"")</f>
        <v>0 Level A Non-conformances
0 Level AA Non-conformances</v>
      </c>
      <c r="Z7" s="246" t="str">
        <f>IF(Statistics!$S4="Yes",COUNTIF(Z10:Z75,"NON CONFORMANT") &amp; " Level A Non-conformance" &amp; IF(COUNTIF(Z10:Z75,"NON CONFORMANT")=1,"","s"),"") &amp; IF(Statistics!$S5="Yes","
" &amp; COUNTIF(Z80:Z131,"NON CONFORMANT") &amp; " Level AA Non-conformance" &amp; IF(COUNTIF(Z80:Z131,"NON CONFORMANT")=1,"","s"),"") &amp; IF(Statistics!$S6="Yes","
" &amp; COUNTIF(Z136:Z196,"NON CONFORMANT") &amp; " Level AAA Non-conformance" &amp; IF(COUNTIF(Z136:Z196,"NON CONFORMANT")=1,"","s"),"")</f>
        <v>0 Level A Non-conformances
0 Level AA Non-conformances</v>
      </c>
      <c r="AA7" s="246" t="str">
        <f>IF(Statistics!$S4="Yes",COUNTIF(AA10:AA75,"NON CONFORMANT") &amp; " Level A Non-conformance" &amp; IF(COUNTIF(AA10:AA75,"NON CONFORMANT")=1,"","s"),"") &amp; IF(Statistics!$S5="Yes","
" &amp; COUNTIF(AA80:AA131,"NON CONFORMANT") &amp; " Level AA Non-conformance" &amp; IF(COUNTIF(AA80:AA131,"NON CONFORMANT")=1,"","s"),"") &amp; IF(Statistics!$S6="Yes","
" &amp; COUNTIF(AA136:AA196,"NON CONFORMANT") &amp; " Level AAA Non-conformance" &amp; IF(COUNTIF(AA136:AA196,"NON CONFORMANT")=1,"","s"),"")</f>
        <v>0 Level A Non-conformances
0 Level AA Non-conformances</v>
      </c>
      <c r="AB7" s="246" t="str">
        <f>IF(Statistics!$S4="Yes",COUNTIF(AB10:AB75,"NON CONFORMANT") &amp; " Level A Non-conformance" &amp; IF(COUNTIF(AB10:AB75,"NON CONFORMANT")=1,"","s"),"") &amp; IF(Statistics!$S5="Yes","
" &amp; COUNTIF(AB80:AB131,"NON CONFORMANT") &amp; " Level AA Non-conformance" &amp; IF(COUNTIF(AB80:AB131,"NON CONFORMANT")=1,"","s"),"") &amp; IF(Statistics!$S6="Yes","
" &amp; COUNTIF(AB136:AB196,"NON CONFORMANT") &amp; " Level AAA Non-conformance" &amp; IF(COUNTIF(AB136:AB196,"NON CONFORMANT")=1,"","s"),"")</f>
        <v>0 Level A Non-conformances
0 Level AA Non-conformances</v>
      </c>
      <c r="AC7" s="246" t="str">
        <f>IF(Statistics!$S4="Yes",COUNTIF(AC10:AC75,"NON CONFORMANT") &amp; " Level A Non-conformance" &amp; IF(COUNTIF(AC10:AC75,"NON CONFORMANT")=1,"","s"),"") &amp; IF(Statistics!$S5="Yes","
" &amp; COUNTIF(AC80:AC131,"NON CONFORMANT") &amp; " Level AA Non-conformance" &amp; IF(COUNTIF(AC80:AC131,"NON CONFORMANT")=1,"","s"),"") &amp; IF(Statistics!$S6="Yes","
" &amp; COUNTIF(AC136:AC196,"NON CONFORMANT") &amp; " Level AAA Non-conformance" &amp; IF(COUNTIF(AC136:AC196,"NON CONFORMANT")=1,"","s"),"")</f>
        <v>0 Level A Non-conformances
0 Level AA Non-conformances</v>
      </c>
      <c r="AD7" s="246" t="str">
        <f>IF(Statistics!$S4="Yes",COUNTIF(AD10:AD75,"NON CONFORMANT") &amp; " Level A Non-conformance" &amp; IF(COUNTIF(AD10:AD75,"NON CONFORMANT")=1,"","s"),"") &amp; IF(Statistics!$S5="Yes","
" &amp; COUNTIF(AD80:AD131,"NON CONFORMANT") &amp; " Level AA Non-conformance" &amp; IF(COUNTIF(AD80:AD131,"NON CONFORMANT")=1,"","s"),"") &amp; IF(Statistics!$S6="Yes","
" &amp; COUNTIF(AD136:AD196,"NON CONFORMANT") &amp; " Level AAA Non-conformance" &amp; IF(COUNTIF(AD136:AD196,"NON CONFORMANT")=1,"","s"),"")</f>
        <v>0 Level A Non-conformances
0 Level AA Non-conformances</v>
      </c>
      <c r="AE7" s="246" t="str">
        <f>IF(Statistics!$S4="Yes",COUNTIF(AE10:AE75,"NON CONFORMANT") &amp; " Level A Non-conformance" &amp; IF(COUNTIF(AE10:AE75,"NON CONFORMANT")=1,"","s"),"") &amp; IF(Statistics!$S5="Yes","
" &amp; COUNTIF(AE80:AE131,"NON CONFORMANT") &amp; " Level AA Non-conformance" &amp; IF(COUNTIF(AE80:AE131,"NON CONFORMANT")=1,"","s"),"") &amp; IF(Statistics!$S6="Yes","
" &amp; COUNTIF(AE136:AE196,"NON CONFORMANT") &amp; " Level AAA Non-conformance" &amp; IF(COUNTIF(AE136:AE196,"NON CONFORMANT")=1,"","s"),"")</f>
        <v>0 Level A Non-conformances
0 Level AA Non-conformances</v>
      </c>
      <c r="AF7" s="246" t="str">
        <f>IF(Statistics!$S4="Yes",COUNTIF(AF10:AF75,"NON CONFORMANT") &amp; " Level A Non-conformance" &amp; IF(COUNTIF(AF10:AF75,"NON CONFORMANT")=1,"","s"),"") &amp; IF(Statistics!$S5="Yes","
" &amp; COUNTIF(AF80:AF131,"NON CONFORMANT") &amp; " Level AA Non-conformance" &amp; IF(COUNTIF(AF80:AF131,"NON CONFORMANT")=1,"","s"),"") &amp; IF(Statistics!$S6="Yes","
" &amp; COUNTIF(AF136:AF196,"NON CONFORMANT") &amp; " Level AAA Non-conformance" &amp; IF(COUNTIF(AF136:AF196,"NON CONFORMANT")=1,"","s"),"")</f>
        <v>0 Level A Non-conformances
0 Level AA Non-conformances</v>
      </c>
      <c r="AG7" s="246" t="str">
        <f>IF(Statistics!$S4="Yes",COUNTIF(AG10:AG75,"NON CONFORMANT") &amp; " Level A Non-conformance" &amp; IF(COUNTIF(AG10:AG75,"NON CONFORMANT")=1,"","s"),"") &amp; IF(Statistics!$S5="Yes","
" &amp; COUNTIF(AG80:AG131,"NON CONFORMANT") &amp; " Level AA Non-conformance" &amp; IF(COUNTIF(AG80:AG131,"NON CONFORMANT")=1,"","s"),"") &amp; IF(Statistics!$S6="Yes","
" &amp; COUNTIF(AG136:AG196,"NON CONFORMANT") &amp; " Level AAA Non-conformance" &amp; IF(COUNTIF(AG136:AG196,"NON CONFORMANT")=1,"","s"),"")</f>
        <v>0 Level A Non-conformances
0 Level AA Non-conformances</v>
      </c>
      <c r="AH7" s="246" t="str">
        <f>IF(Statistics!$S4="Yes",COUNTIF(AH10:AH75,"NON CONFORMANT") &amp; " Level A Non-conformance" &amp; IF(COUNTIF(AH10:AH75,"NON CONFORMANT")=1,"","s"),"") &amp; IF(Statistics!$S5="Yes","
" &amp; COUNTIF(AH80:AH131,"NON CONFORMANT") &amp; " Level AA Non-conformance" &amp; IF(COUNTIF(AH80:AH131,"NON CONFORMANT")=1,"","s"),"") &amp; IF(Statistics!$S6="Yes","
" &amp; COUNTIF(AH136:AH196,"NON CONFORMANT") &amp; " Level AAA Non-conformance" &amp; IF(COUNTIF(AH136:AH196,"NON CONFORMANT")=1,"","s"),"")</f>
        <v>0 Level A Non-conformances
0 Level AA Non-conformances</v>
      </c>
      <c r="AI7" s="246" t="str">
        <f>IF(Statistics!$S4="Yes",COUNTIF(AI10:AI75,"NON CONFORMANT") &amp; " Level A Non-conformance" &amp; IF(COUNTIF(AI10:AI75,"NON CONFORMANT")=1,"","s"),"") &amp; IF(Statistics!$S5="Yes","
" &amp; COUNTIF(AI80:AI131,"NON CONFORMANT") &amp; " Level AA Non-conformance" &amp; IF(COUNTIF(AI80:AI131,"NON CONFORMANT")=1,"","s"),"") &amp; IF(Statistics!$S6="Yes","
" &amp; COUNTIF(AI136:AI196,"NON CONFORMANT") &amp; " Level AAA Non-conformance" &amp; IF(COUNTIF(AI136:AI196,"NON CONFORMANT")=1,"","s"),"")</f>
        <v>0 Level A Non-conformances
0 Level AA Non-conformances</v>
      </c>
      <c r="AJ7" s="246" t="str">
        <f>IF(Statistics!$S4="Yes",COUNTIF(AJ10:AJ75,"NON CONFORMANT") &amp; " Level A Non-conformance" &amp; IF(COUNTIF(AJ10:AJ75,"NON CONFORMANT")=1,"","s"),"") &amp; IF(Statistics!$S5="Yes","
" &amp; COUNTIF(AJ80:AJ131,"NON CONFORMANT") &amp; " Level AA Non-conformance" &amp; IF(COUNTIF(AJ80:AJ131,"NON CONFORMANT")=1,"","s"),"") &amp; IF(Statistics!$S6="Yes","
" &amp; COUNTIF(AJ136:AJ196,"NON CONFORMANT") &amp; " Level AAA Non-conformance" &amp; IF(COUNTIF(AJ136:AJ196,"NON CONFORMANT")=1,"","s"),"")</f>
        <v>0 Level A Non-conformances
0 Level AA Non-conformances</v>
      </c>
      <c r="AK7" s="246" t="str">
        <f>IF(Statistics!$S4="Yes",COUNTIF(AK10:AK75,"NON CONFORMANT") &amp; " Level A Non-conformance" &amp; IF(COUNTIF(AK10:AK75,"NON CONFORMANT")=1,"","s"),"") &amp; IF(Statistics!$S5="Yes","
" &amp; COUNTIF(AK80:AK131,"NON CONFORMANT") &amp; " Level AA Non-conformance" &amp; IF(COUNTIF(AK80:AK131,"NON CONFORMANT")=1,"","s"),"") &amp; IF(Statistics!$S6="Yes","
" &amp; COUNTIF(AK136:AK196,"NON CONFORMANT") &amp; " Level AAA Non-conformance" &amp; IF(COUNTIF(AK136:AK196,"NON CONFORMANT")=1,"","s"),"")</f>
        <v>0 Level A Non-conformances
0 Level AA Non-conformances</v>
      </c>
      <c r="AL7" s="246" t="str">
        <f>IF(Statistics!$S4="Yes",COUNTIF(AL10:AL75,"NON CONFORMANT") &amp; " Level A Non-conformance" &amp; IF(COUNTIF(AL10:AL75,"NON CONFORMANT")=1,"","s"),"") &amp; IF(Statistics!$S5="Yes","
" &amp; COUNTIF(AL80:AL131,"NON CONFORMANT") &amp; " Level AA Non-conformance" &amp; IF(COUNTIF(AL80:AL131,"NON CONFORMANT")=1,"","s"),"") &amp; IF(Statistics!$S6="Yes","
" &amp; COUNTIF(AL136:AL196,"NON CONFORMANT") &amp; " Level AAA Non-conformance" &amp; IF(COUNTIF(AL136:AL196,"NON CONFORMANT")=1,"","s"),"")</f>
        <v>0 Level A Non-conformances
0 Level AA Non-conformances</v>
      </c>
      <c r="AM7" s="246" t="str">
        <f>IF(Statistics!$S4="Yes",COUNTIF(AM10:AM75,"NON CONFORMANT") &amp; " Level A Non-conformance" &amp; IF(COUNTIF(AM10:AM75,"NON CONFORMANT")=1,"","s"),"") &amp; IF(Statistics!$S5="Yes","
" &amp; COUNTIF(AM80:AM131,"NON CONFORMANT") &amp; " Level AA Non-conformance" &amp; IF(COUNTIF(AM80:AM131,"NON CONFORMANT")=1,"","s"),"") &amp; IF(Statistics!$S6="Yes","
" &amp; COUNTIF(AM136:AM196,"NON CONFORMANT") &amp; " Level AAA Non-conformance" &amp; IF(COUNTIF(AM136:AM196,"NON CONFORMANT")=1,"","s"),"")</f>
        <v>0 Level A Non-conformances
0 Level AA Non-conformances</v>
      </c>
      <c r="AN7" s="246" t="str">
        <f>IF(Statistics!$S4="Yes",COUNTIF(AN10:AN75,"NON CONFORMANT") &amp; " Level A Non-conformance" &amp; IF(COUNTIF(AN10:AN75,"NON CONFORMANT")=1,"","s"),"") &amp; IF(Statistics!$S5="Yes","
" &amp; COUNTIF(AN80:AN131,"NON CONFORMANT") &amp; " Level AA Non-conformance" &amp; IF(COUNTIF(AN80:AN131,"NON CONFORMANT")=1,"","s"),"") &amp; IF(Statistics!$S6="Yes","
" &amp; COUNTIF(AN136:AN196,"NON CONFORMANT") &amp; " Level AAA Non-conformance" &amp; IF(COUNTIF(AN136:AN196,"NON CONFORMANT")=1,"","s"),"")</f>
        <v>0 Level A Non-conformances
0 Level AA Non-conformances</v>
      </c>
      <c r="AO7" s="246" t="str">
        <f>IF(Statistics!$S4="Yes",COUNTIF(AO10:AO75,"NON CONFORMANT") &amp; " Level A Non-conformance" &amp; IF(COUNTIF(AO10:AO75,"NON CONFORMANT")=1,"","s"),"") &amp; IF(Statistics!$S5="Yes","
" &amp; COUNTIF(AO80:AO131,"NON CONFORMANT") &amp; " Level AA Non-conformance" &amp; IF(COUNTIF(AO80:AO131,"NON CONFORMANT")=1,"","s"),"") &amp; IF(Statistics!$S6="Yes","
" &amp; COUNTIF(AO136:AO196,"NON CONFORMANT") &amp; " Level AAA Non-conformance" &amp; IF(COUNTIF(AO136:AO196,"NON CONFORMANT")=1,"","s"),"")</f>
        <v>0 Level A Non-conformances
0 Level AA Non-conformances</v>
      </c>
      <c r="AP7" s="246" t="str">
        <f>IF(Statistics!$S4="Yes",COUNTIF(AP10:AP75,"NON CONFORMANT") &amp; " Level A Non-conformance" &amp; IF(COUNTIF(AP10:AP75,"NON CONFORMANT")=1,"","s"),"") &amp; IF(Statistics!$S5="Yes","
" &amp; COUNTIF(AP80:AP131,"NON CONFORMANT") &amp; " Level AA Non-conformance" &amp; IF(COUNTIF(AP80:AP131,"NON CONFORMANT")=1,"","s"),"") &amp; IF(Statistics!$S6="Yes","
" &amp; COUNTIF(AP136:AP196,"NON CONFORMANT") &amp; " Level AAA Non-conformance" &amp; IF(COUNTIF(AP136:AP196,"NON CONFORMANT")=1,"","s"),"")</f>
        <v>0 Level A Non-conformances
0 Level AA Non-conformances</v>
      </c>
      <c r="AQ7" s="246" t="str">
        <f>IF(Statistics!$S4="Yes",COUNTIF(AQ10:AQ75,"NON CONFORMANT") &amp; " Level A Non-conformance" &amp; IF(COUNTIF(AQ10:AQ75,"NON CONFORMANT")=1,"","s"),"") &amp; IF(Statistics!$S5="Yes","
" &amp; COUNTIF(AQ80:AQ131,"NON CONFORMANT") &amp; " Level AA Non-conformance" &amp; IF(COUNTIF(AQ80:AQ131,"NON CONFORMANT")=1,"","s"),"") &amp; IF(Statistics!$S6="Yes","
" &amp; COUNTIF(AQ136:AQ196,"NON CONFORMANT") &amp; " Level AAA Non-conformance" &amp; IF(COUNTIF(AQ136:AQ196,"NON CONFORMANT")=1,"","s"),"")</f>
        <v>0 Level A Non-conformances
0 Level AA Non-conformances</v>
      </c>
      <c r="AR7" s="246" t="str">
        <f>IF(Statistics!$S4="Yes",COUNTIF(AR10:AR75,"NON CONFORMANT") &amp; " Level A Non-conformance" &amp; IF(COUNTIF(AR10:AR75,"NON CONFORMANT")=1,"","s"),"") &amp; IF(Statistics!$S5="Yes","
" &amp; COUNTIF(AR80:AR131,"NON CONFORMANT") &amp; " Level AA Non-conformance" &amp; IF(COUNTIF(AR80:AR131,"NON CONFORMANT")=1,"","s"),"") &amp; IF(Statistics!$S6="Yes","
" &amp; COUNTIF(AR136:AR196,"NON CONFORMANT") &amp; " Level AAA Non-conformance" &amp; IF(COUNTIF(AR136:AR196,"NON CONFORMANT")=1,"","s"),"")</f>
        <v>0 Level A Non-conformances
0 Level AA Non-conformances</v>
      </c>
      <c r="AS7" s="246" t="str">
        <f>IF(Statistics!$S4="Yes",COUNTIF(AS10:AS75,"NON CONFORMANT") &amp; " Level A Non-conformance" &amp; IF(COUNTIF(AS10:AS75,"NON CONFORMANT")=1,"","s"),"") &amp; IF(Statistics!$S5="Yes","
" &amp; COUNTIF(AS80:AS131,"NON CONFORMANT") &amp; " Level AA Non-conformance" &amp; IF(COUNTIF(AS80:AS131,"NON CONFORMANT")=1,"","s"),"") &amp; IF(Statistics!$S6="Yes","
" &amp; COUNTIF(AS136:AS196,"NON CONFORMANT") &amp; " Level AAA Non-conformance" &amp; IF(COUNTIF(AS136:AS196,"NON CONFORMANT")=1,"","s"),"")</f>
        <v>0 Level A Non-conformances
0 Level AA Non-conformances</v>
      </c>
      <c r="AT7" s="246" t="str">
        <f>IF(Statistics!$S4="Yes",COUNTIF(AT10:AT75,"NON CONFORMANT") &amp; " Level A Non-conformance" &amp; IF(COUNTIF(AT10:AT75,"NON CONFORMANT")=1,"","s"),"") &amp; IF(Statistics!$S5="Yes","
" &amp; COUNTIF(AT80:AT131,"NON CONFORMANT") &amp; " Level AA Non-conformance" &amp; IF(COUNTIF(AT80:AT131,"NON CONFORMANT")=1,"","s"),"") &amp; IF(Statistics!$S6="Yes","
" &amp; COUNTIF(AT136:AT196,"NON CONFORMANT") &amp; " Level AAA Non-conformance" &amp; IF(COUNTIF(AT136:AT196,"NON CONFORMANT")=1,"","s"),"")</f>
        <v>0 Level A Non-conformances
0 Level AA Non-conformances</v>
      </c>
      <c r="AU7" s="246" t="str">
        <f>IF(Statistics!$S4="Yes",COUNTIF(AU10:AU75,"NON CONFORMANT") &amp; " Level A Non-conformance" &amp; IF(COUNTIF(AU10:AU75,"NON CONFORMANT")=1,"","s"),"") &amp; IF(Statistics!$S5="Yes","
" &amp; COUNTIF(AU80:AU131,"NON CONFORMANT") &amp; " Level AA Non-conformance" &amp; IF(COUNTIF(AU80:AU131,"NON CONFORMANT")=1,"","s"),"") &amp; IF(Statistics!$S6="Yes","
" &amp; COUNTIF(AU136:AU196,"NON CONFORMANT") &amp; " Level AAA Non-conformance" &amp; IF(COUNTIF(AU136:AU196,"NON CONFORMANT")=1,"","s"),"")</f>
        <v>0 Level A Non-conformances
0 Level AA Non-conformances</v>
      </c>
      <c r="AV7" s="246" t="str">
        <f>IF(Statistics!$S4="Yes",COUNTIF(AV10:AV75,"NON CONFORMANT") &amp; " Level A Non-conformance" &amp; IF(COUNTIF(AV10:AV75,"NON CONFORMANT")=1,"","s"),"") &amp; IF(Statistics!$S5="Yes","
" &amp; COUNTIF(AV80:AV131,"NON CONFORMANT") &amp; " Level AA Non-conformance" &amp; IF(COUNTIF(AV80:AV131,"NON CONFORMANT")=1,"","s"),"") &amp; IF(Statistics!$S6="Yes","
" &amp; COUNTIF(AV136:AV196,"NON CONFORMANT") &amp; " Level AAA Non-conformance" &amp; IF(COUNTIF(AV136:AV196,"NON CONFORMANT")=1,"","s"),"")</f>
        <v>0 Level A Non-conformances
0 Level AA Non-conformances</v>
      </c>
      <c r="AW7" s="246" t="str">
        <f>IF(Statistics!$S4="Yes",COUNTIF(AW10:AW75,"NON CONFORMANT") &amp; " Level A Non-conformance" &amp; IF(COUNTIF(AW10:AW75,"NON CONFORMANT")=1,"","s"),"") &amp; IF(Statistics!$S5="Yes","
" &amp; COUNTIF(AW80:AW131,"NON CONFORMANT") &amp; " Level AA Non-conformance" &amp; IF(COUNTIF(AW80:AW131,"NON CONFORMANT")=1,"","s"),"") &amp; IF(Statistics!$S6="Yes","
" &amp; COUNTIF(AW136:AW196,"NON CONFORMANT") &amp; " Level AAA Non-conformance" &amp; IF(COUNTIF(AW136:AW196,"NON CONFORMANT")=1,"","s"),"")</f>
        <v>0 Level A Non-conformances
0 Level AA Non-conformances</v>
      </c>
      <c r="AX7" s="246" t="str">
        <f>IF(Statistics!$S4="Yes",COUNTIF(AX10:AX75,"NON CONFORMANT") &amp; " Level A Non-conformance" &amp; IF(COUNTIF(AX10:AX75,"NON CONFORMANT")=1,"","s"),"") &amp; IF(Statistics!$S5="Yes","
" &amp; COUNTIF(AX80:AX131,"NON CONFORMANT") &amp; " Level AA Non-conformance" &amp; IF(COUNTIF(AX80:AX131,"NON CONFORMANT")=1,"","s"),"") &amp; IF(Statistics!$S6="Yes","
" &amp; COUNTIF(AX136:AX196,"NON CONFORMANT") &amp; " Level AAA Non-conformance" &amp; IF(COUNTIF(AX136:AX196,"NON CONFORMANT")=1,"","s"),"")</f>
        <v>0 Level A Non-conformances
0 Level AA Non-conformances</v>
      </c>
      <c r="AY7" s="246" t="str">
        <f>IF(Statistics!$S4="Yes",COUNTIF(AY10:AY75,"NON CONFORMANT") &amp; " Level A Non-conformance" &amp; IF(COUNTIF(AY10:AY75,"NON CONFORMANT")=1,"","s"),"") &amp; IF(Statistics!$S5="Yes","
" &amp; COUNTIF(AY80:AY131,"NON CONFORMANT") &amp; " Level AA Non-conformance" &amp; IF(COUNTIF(AY80:AY131,"NON CONFORMANT")=1,"","s"),"") &amp; IF(Statistics!$S6="Yes","
" &amp; COUNTIF(AY136:AY196,"NON CONFORMANT") &amp; " Level AAA Non-conformance" &amp; IF(COUNTIF(AY136:AY196,"NON CONFORMANT")=1,"","s"),"")</f>
        <v>0 Level A Non-conformances
0 Level AA Non-conformances</v>
      </c>
      <c r="AZ7" s="246" t="str">
        <f>IF(Statistics!$S4="Yes",COUNTIF(AZ10:AZ75,"NON CONFORMANT") &amp; " Level A Non-conformance" &amp; IF(COUNTIF(AZ10:AZ75,"NON CONFORMANT")=1,"","s"),"") &amp; IF(Statistics!$S5="Yes","
" &amp; COUNTIF(AZ80:AZ131,"NON CONFORMANT") &amp; " Level AA Non-conformance" &amp; IF(COUNTIF(AZ80:AZ131,"NON CONFORMANT")=1,"","s"),"") &amp; IF(Statistics!$S6="Yes","
" &amp; COUNTIF(AZ136:AZ196,"NON CONFORMANT") &amp; " Level AAA Non-conformance" &amp; IF(COUNTIF(AZ136:AZ196,"NON CONFORMANT")=1,"","s"),"")</f>
        <v>0 Level A Non-conformances
0 Level AA Non-conformances</v>
      </c>
      <c r="BA7" s="246" t="str">
        <f>IF(Statistics!$S4="Yes",COUNTIF(BA10:BA75,"NON CONFORMANT") &amp; " Level A Non-conformance" &amp; IF(COUNTIF(BA10:BA75,"NON CONFORMANT")=1,"","s"),"") &amp; IF(Statistics!$S5="Yes","
" &amp; COUNTIF(BA80:BA131,"NON CONFORMANT") &amp; " Level AA Non-conformance" &amp; IF(COUNTIF(BA80:BA131,"NON CONFORMANT")=1,"","s"),"") &amp; IF(Statistics!$S6="Yes","
" &amp; COUNTIF(BA136:BA196,"NON CONFORMANT") &amp; " Level AAA Non-conformance" &amp; IF(COUNTIF(BA136:BA196,"NON CONFORMANT")=1,"","s"),"")</f>
        <v>0 Level A Non-conformances
0 Level AA Non-conformances</v>
      </c>
      <c r="BB7" s="246" t="str">
        <f>IF(Statistics!$S4="Yes",COUNTIF(BB10:BB75,"NON CONFORMANT") &amp; " Level A Non-conformance" &amp; IF(COUNTIF(BB10:BB75,"NON CONFORMANT")=1,"","s"),"") &amp; IF(Statistics!$S5="Yes","
" &amp; COUNTIF(BB80:BB131,"NON CONFORMANT") &amp; " Level AA Non-conformance" &amp; IF(COUNTIF(BB80:BB131,"NON CONFORMANT")=1,"","s"),"") &amp; IF(Statistics!$S6="Yes","
" &amp; COUNTIF(BB136:BB196,"NON CONFORMANT") &amp; " Level AAA Non-conformance" &amp; IF(COUNTIF(BB136:BB196,"NON CONFORMANT")=1,"","s"),"")</f>
        <v>0 Level A Non-conformances
0 Level AA Non-conformances</v>
      </c>
      <c r="BC7" s="246" t="str">
        <f>IF(Statistics!$S4="Yes",COUNTIF(BC10:BC75,"NON CONFORMANT") &amp; " Level A Non-conformance" &amp; IF(COUNTIF(BC10:BC75,"NON CONFORMANT")=1,"","s"),"") &amp; IF(Statistics!$S5="Yes","
" &amp; COUNTIF(BC80:BC131,"NON CONFORMANT") &amp; " Level AA Non-conformance" &amp; IF(COUNTIF(BC80:BC131,"NON CONFORMANT")=1,"","s"),"") &amp; IF(Statistics!$S6="Yes","
" &amp; COUNTIF(BC136:BC196,"NON CONFORMANT") &amp; " Level AAA Non-conformance" &amp; IF(COUNTIF(BC136:BC196,"NON CONFORMANT")=1,"","s"),"")</f>
        <v>0 Level A Non-conformances
0 Level AA Non-conformances</v>
      </c>
      <c r="BD7" s="246" t="str">
        <f>IF(Statistics!$S4="Yes",COUNTIF(BD10:BD75,"NON CONFORMANT") &amp; " Level A Non-conformance" &amp; IF(COUNTIF(BD10:BD75,"NON CONFORMANT")=1,"","s"),"") &amp; IF(Statistics!$S5="Yes","
" &amp; COUNTIF(BD80:BD131,"NON CONFORMANT") &amp; " Level AA Non-conformance" &amp; IF(COUNTIF(BD80:BD131,"NON CONFORMANT")=1,"","s"),"") &amp; IF(Statistics!$S6="Yes","
" &amp; COUNTIF(BD136:BD196,"NON CONFORMANT") &amp; " Level AAA Non-conformance" &amp; IF(COUNTIF(BD136:BD196,"NON CONFORMANT")=1,"","s"),"")</f>
        <v>0 Level A Non-conformances
0 Level AA Non-conformances</v>
      </c>
      <c r="BE7" s="246" t="str">
        <f>IF(Statistics!$S4="Yes",COUNTIF(BE10:BE75,"NON CONFORMANT") &amp; " Level A Non-conformance" &amp; IF(COUNTIF(BE10:BE75,"NON CONFORMANT")=1,"","s"),"") &amp; IF(Statistics!$S5="Yes","
" &amp; COUNTIF(BE80:BE131,"NON CONFORMANT") &amp; " Level AA Non-conformance" &amp; IF(COUNTIF(BE80:BE131,"NON CONFORMANT")=1,"","s"),"") &amp; IF(Statistics!$S6="Yes","
" &amp; COUNTIF(BE136:BE196,"NON CONFORMANT") &amp; " Level AAA Non-conformance" &amp; IF(COUNTIF(BE136:BE196,"NON CONFORMANT")=1,"","s"),"")</f>
        <v>0 Level A Non-conformances
0 Level AA Non-conformances</v>
      </c>
      <c r="BF7" s="246" t="str">
        <f>IF(Statistics!$S4="Yes",COUNTIF(BF10:BF75,"NON CONFORMANT") &amp; " Level A Non-conformance" &amp; IF(COUNTIF(BF10:BF75,"NON CONFORMANT")=1,"","s"),"") &amp; IF(Statistics!$S5="Yes","
" &amp; COUNTIF(BF80:BF131,"NON CONFORMANT") &amp; " Level AA Non-conformance" &amp; IF(COUNTIF(BF80:BF131,"NON CONFORMANT")=1,"","s"),"") &amp; IF(Statistics!$S6="Yes","
" &amp; COUNTIF(BF136:BF196,"NON CONFORMANT") &amp; " Level AAA Non-conformance" &amp; IF(COUNTIF(BF136:BF196,"NON CONFORMANT")=1,"","s"),"")</f>
        <v>0 Level A Non-conformances
0 Level AA Non-conformances</v>
      </c>
      <c r="BG7" s="246" t="str">
        <f>IF(Statistics!$S4="Yes",COUNTIF(BG10:BG75,"NON CONFORMANT") &amp; " Level A Non-conformance" &amp; IF(COUNTIF(BG10:BG75,"NON CONFORMANT")=1,"","s"),"") &amp; IF(Statistics!$S5="Yes","
" &amp; COUNTIF(BG80:BG131,"NON CONFORMANT") &amp; " Level AA Non-conformance" &amp; IF(COUNTIF(BG80:BG131,"NON CONFORMANT")=1,"","s"),"") &amp; IF(Statistics!$S6="Yes","
" &amp; COUNTIF(BG136:BG196,"NON CONFORMANT") &amp; " Level AAA Non-conformance" &amp; IF(COUNTIF(BG136:BG196,"NON CONFORMANT")=1,"","s"),"")</f>
        <v>0 Level A Non-conformances
0 Level AA Non-conformances</v>
      </c>
      <c r="BH7" s="246" t="str">
        <f>IF(Statistics!$S4="Yes",COUNTIF(BH10:BH75,"NON CONFORMANT") &amp; " Level A Non-conformance" &amp; IF(COUNTIF(BH10:BH75,"NON CONFORMANT")=1,"","s"),"") &amp; IF(Statistics!$S5="Yes","
" &amp; COUNTIF(BH80:BH131,"NON CONFORMANT") &amp; " Level AA Non-conformance" &amp; IF(COUNTIF(BH80:BH131,"NON CONFORMANT")=1,"","s"),"") &amp; IF(Statistics!$S6="Yes","
" &amp; COUNTIF(BH136:BH196,"NON CONFORMANT") &amp; " Level AAA Non-conformance" &amp; IF(COUNTIF(BH136:BH196,"NON CONFORMANT")=1,"","s"),"")</f>
        <v>0 Level A Non-conformances
0 Level AA Non-conformances</v>
      </c>
      <c r="BI7" s="246" t="str">
        <f>IF(Statistics!$S4="Yes",COUNTIF(BI10:BI75,"NON CONFORMANT") &amp; " Level A Non-conformance" &amp; IF(COUNTIF(BI10:BI75,"NON CONFORMANT")=1,"","s"),"") &amp; IF(Statistics!$S5="Yes","
" &amp; COUNTIF(BI80:BI131,"NON CONFORMANT") &amp; " Level AA Non-conformance" &amp; IF(COUNTIF(BI80:BI131,"NON CONFORMANT")=1,"","s"),"") &amp; IF(Statistics!$S6="Yes","
" &amp; COUNTIF(BI136:BI196,"NON CONFORMANT") &amp; " Level AAA Non-conformance" &amp; IF(COUNTIF(BI136:BI196,"NON CONFORMANT")=1,"","s"),"")</f>
        <v>0 Level A Non-conformances
0 Level AA Non-conformances</v>
      </c>
      <c r="BJ7" s="246" t="str">
        <f>IF(Statistics!$S4="Yes",COUNTIF(BJ10:BJ75,"NON CONFORMANT") &amp; " Level A Non-conformance" &amp; IF(COUNTIF(BJ10:BJ75,"NON CONFORMANT")=1,"","s"),"") &amp; IF(Statistics!$S5="Yes","
" &amp; COUNTIF(BJ80:BJ131,"NON CONFORMANT") &amp; " Level AA Non-conformance" &amp; IF(COUNTIF(BJ80:BJ131,"NON CONFORMANT")=1,"","s"),"") &amp; IF(Statistics!$S6="Yes","
" &amp; COUNTIF(BJ136:BJ196,"NON CONFORMANT") &amp; " Level AAA Non-conformance" &amp; IF(COUNTIF(BJ136:BJ196,"NON CONFORMANT")=1,"","s"),"")</f>
        <v>0 Level A Non-conformances
0 Level AA Non-conformances</v>
      </c>
      <c r="BK7" s="246" t="str">
        <f>IF(Statistics!$S4="Yes",COUNTIF(BK10:BK75,"NON CONFORMANT") &amp; " Level A Non-conformance" &amp; IF(COUNTIF(BK10:BK75,"NON CONFORMANT")=1,"","s"),"") &amp; IF(Statistics!$S5="Yes","
" &amp; COUNTIF(BK80:BK131,"NON CONFORMANT") &amp; " Level AA Non-conformance" &amp; IF(COUNTIF(BK80:BK131,"NON CONFORMANT")=1,"","s"),"") &amp; IF(Statistics!$S6="Yes","
" &amp; COUNTIF(BK136:BK196,"NON CONFORMANT") &amp; " Level AAA Non-conformance" &amp; IF(COUNTIF(BK136:BK196,"NON CONFORMANT")=1,"","s"),"")</f>
        <v>0 Level A Non-conformances
0 Level AA Non-conformances</v>
      </c>
      <c r="BL7" s="246" t="str">
        <f>IF(Statistics!$S4="Yes",COUNTIF(BL10:BL75,"NON CONFORMANT") &amp; " Level A Non-conformance" &amp; IF(COUNTIF(BL10:BL75,"NON CONFORMANT")=1,"","s"),"") &amp; IF(Statistics!$S5="Yes","
" &amp; COUNTIF(BL80:BL131,"NON CONFORMANT") &amp; " Level AA Non-conformance" &amp; IF(COUNTIF(BL80:BL131,"NON CONFORMANT")=1,"","s"),"") &amp; IF(Statistics!$S6="Yes","
" &amp; COUNTIF(BL136:BL196,"NON CONFORMANT") &amp; " Level AAA Non-conformance" &amp; IF(COUNTIF(BL136:BL196,"NON CONFORMANT")=1,"","s"),"")</f>
        <v>0 Level A Non-conformances
0 Level AA Non-conformances</v>
      </c>
      <c r="BM7" s="246" t="str">
        <f>IF(Statistics!$S4="Yes",COUNTIF(BM10:BM75,"NON CONFORMANT") &amp; " Level A Non-conformance" &amp; IF(COUNTIF(BM10:BM75,"NON CONFORMANT")=1,"","s"),"") &amp; IF(Statistics!$S5="Yes","
" &amp; COUNTIF(BM80:BM131,"NON CONFORMANT") &amp; " Level AA Non-conformance" &amp; IF(COUNTIF(BM80:BM131,"NON CONFORMANT")=1,"","s"),"") &amp; IF(Statistics!$S6="Yes","
" &amp; COUNTIF(BM136:BM196,"NON CONFORMANT") &amp; " Level AAA Non-conformance" &amp; IF(COUNTIF(BM136:BM196,"NON CONFORMANT")=1,"","s"),"")</f>
        <v>0 Level A Non-conformances
0 Level AA Non-conformances</v>
      </c>
      <c r="BN7" s="246" t="str">
        <f>IF(Statistics!$S4="Yes",COUNTIF(BN10:BN75,"NON CONFORMANT") &amp; " Level A Non-conformance" &amp; IF(COUNTIF(BN10:BN75,"NON CONFORMANT")=1,"","s"),"") &amp; IF(Statistics!$S5="Yes","
" &amp; COUNTIF(BN80:BN131,"NON CONFORMANT") &amp; " Level AA Non-conformance" &amp; IF(COUNTIF(BN80:BN131,"NON CONFORMANT")=1,"","s"),"") &amp; IF(Statistics!$S6="Yes","
" &amp; COUNTIF(BN136:BN196,"NON CONFORMANT") &amp; " Level AAA Non-conformance" &amp; IF(COUNTIF(BN136:BN196,"NON CONFORMANT")=1,"","s"),"")</f>
        <v>0 Level A Non-conformances
0 Level AA Non-conformances</v>
      </c>
      <c r="BO7" s="246" t="str">
        <f>IF(Statistics!$S4="Yes",COUNTIF(BO10:BO75,"NON CONFORMANT") &amp; " Level A Non-conformance" &amp; IF(COUNTIF(BO10:BO75,"NON CONFORMANT")=1,"","s"),"") &amp; IF(Statistics!$S5="Yes","
" &amp; COUNTIF(BO80:BO131,"NON CONFORMANT") &amp; " Level AA Non-conformance" &amp; IF(COUNTIF(BO80:BO131,"NON CONFORMANT")=1,"","s"),"") &amp; IF(Statistics!$S6="Yes","
" &amp; COUNTIF(BO136:BO196,"NON CONFORMANT") &amp; " Level AAA Non-conformance" &amp; IF(COUNTIF(BO136:BO196,"NON CONFORMANT")=1,"","s"),"")</f>
        <v>0 Level A Non-conformances
0 Level AA Non-conformances</v>
      </c>
      <c r="BP7" s="246" t="str">
        <f>IF(Statistics!$S4="Yes",COUNTIF(BP10:BP75,"NON CONFORMANT") &amp; " Level A Non-conformance" &amp; IF(COUNTIF(BP10:BP75,"NON CONFORMANT")=1,"","s"),"") &amp; IF(Statistics!$S5="Yes","
" &amp; COUNTIF(BP80:BP131,"NON CONFORMANT") &amp; " Level AA Non-conformance" &amp; IF(COUNTIF(BP80:BP131,"NON CONFORMANT")=1,"","s"),"") &amp; IF(Statistics!$S6="Yes","
" &amp; COUNTIF(BP136:BP196,"NON CONFORMANT") &amp; " Level AAA Non-conformance" &amp; IF(COUNTIF(BP136:BP196,"NON CONFORMANT")=1,"","s"),"")</f>
        <v>0 Level A Non-conformances
0 Level AA Non-conformances</v>
      </c>
      <c r="BQ7" s="246" t="str">
        <f>IF(Statistics!$S4="Yes",COUNTIF(BQ10:BQ75,"NON CONFORMANT") &amp; " Level A Non-conformance" &amp; IF(COUNTIF(BQ10:BQ75,"NON CONFORMANT")=1,"","s"),"") &amp; IF(Statistics!$S5="Yes","
" &amp; COUNTIF(BQ80:BQ131,"NON CONFORMANT") &amp; " Level AA Non-conformance" &amp; IF(COUNTIF(BQ80:BQ131,"NON CONFORMANT")=1,"","s"),"") &amp; IF(Statistics!$S6="Yes","
" &amp; COUNTIF(BQ136:BQ196,"NON CONFORMANT") &amp; " Level AAA Non-conformance" &amp; IF(COUNTIF(BQ136:BQ196,"NON CONFORMANT")=1,"","s"),"")</f>
        <v>0 Level A Non-conformances
0 Level AA Non-conformances</v>
      </c>
      <c r="BR7" s="246" t="str">
        <f>IF(Statistics!$S4="Yes",COUNTIF(BR10:BR75,"NON CONFORMANT") &amp; " Level A Non-conformance" &amp; IF(COUNTIF(BR10:BR75,"NON CONFORMANT")=1,"","s"),"") &amp; IF(Statistics!$S5="Yes","
" &amp; COUNTIF(BR80:BR131,"NON CONFORMANT") &amp; " Level AA Non-conformance" &amp; IF(COUNTIF(BR80:BR131,"NON CONFORMANT")=1,"","s"),"") &amp; IF(Statistics!$S6="Yes","
" &amp; COUNTIF(BR136:BR196,"NON CONFORMANT") &amp; " Level AAA Non-conformance" &amp; IF(COUNTIF(BR136:BR196,"NON CONFORMANT")=1,"","s"),"")</f>
        <v>0 Level A Non-conformances
0 Level AA Non-conformances</v>
      </c>
      <c r="BS7" s="246" t="str">
        <f>IF(Statistics!$S4="Yes",COUNTIF(BS10:BS75,"NON CONFORMANT") &amp; " Level A Non-conformance" &amp; IF(COUNTIF(BS10:BS75,"NON CONFORMANT")=1,"","s"),"") &amp; IF(Statistics!$S5="Yes","
" &amp; COUNTIF(BS80:BS131,"NON CONFORMANT") &amp; " Level AA Non-conformance" &amp; IF(COUNTIF(BS80:BS131,"NON CONFORMANT")=1,"","s"),"") &amp; IF(Statistics!$S6="Yes","
" &amp; COUNTIF(BS136:BS196,"NON CONFORMANT") &amp; " Level AAA Non-conformance" &amp; IF(COUNTIF(BS136:BS196,"NON CONFORMANT")=1,"","s"),"")</f>
        <v>0 Level A Non-conformances
0 Level AA Non-conformances</v>
      </c>
      <c r="BT7" s="246" t="str">
        <f>IF(Statistics!$S4="Yes",COUNTIF(BT10:BT75,"NON CONFORMANT") &amp; " Level A Non-conformance" &amp; IF(COUNTIF(BT10:BT75,"NON CONFORMANT")=1,"","s"),"") &amp; IF(Statistics!$S5="Yes","
" &amp; COUNTIF(BT80:BT131,"NON CONFORMANT") &amp; " Level AA Non-conformance" &amp; IF(COUNTIF(BT80:BT131,"NON CONFORMANT")=1,"","s"),"") &amp; IF(Statistics!$S6="Yes","
" &amp; COUNTIF(BT136:BT196,"NON CONFORMANT") &amp; " Level AAA Non-conformance" &amp; IF(COUNTIF(BT136:BT196,"NON CONFORMANT")=1,"","s"),"")</f>
        <v>0 Level A Non-conformances
0 Level AA Non-conformances</v>
      </c>
      <c r="BU7" s="246" t="str">
        <f>IF(Statistics!$S4="Yes",COUNTIF(BU10:BU75,"NON CONFORMANT") &amp; " Level A Non-conformance" &amp; IF(COUNTIF(BU10:BU75,"NON CONFORMANT")=1,"","s"),"") &amp; IF(Statistics!$S5="Yes","
" &amp; COUNTIF(BU80:BU131,"NON CONFORMANT") &amp; " Level AA Non-conformance" &amp; IF(COUNTIF(BU80:BU131,"NON CONFORMANT")=1,"","s"),"") &amp; IF(Statistics!$S6="Yes","
" &amp; COUNTIF(BU136:BU196,"NON CONFORMANT") &amp; " Level AAA Non-conformance" &amp; IF(COUNTIF(BU136:BU196,"NON CONFORMANT")=1,"","s"),"")</f>
        <v>0 Level A Non-conformances
0 Level AA Non-conformances</v>
      </c>
      <c r="BV7" s="246" t="str">
        <f>IF(Statistics!$S4="Yes",COUNTIF(BV10:BV75,"NON CONFORMANT") &amp; " Level A Non-conformance" &amp; IF(COUNTIF(BV10:BV75,"NON CONFORMANT")=1,"","s"),"") &amp; IF(Statistics!$S5="Yes","
" &amp; COUNTIF(BV80:BV131,"NON CONFORMANT") &amp; " Level AA Non-conformance" &amp; IF(COUNTIF(BV80:BV131,"NON CONFORMANT")=1,"","s"),"") &amp; IF(Statistics!$S6="Yes","
" &amp; COUNTIF(BV136:BV196,"NON CONFORMANT") &amp; " Level AAA Non-conformance" &amp; IF(COUNTIF(BV136:BV196,"NON CONFORMANT")=1,"","s"),"")</f>
        <v>0 Level A Non-conformances
0 Level AA Non-conformances</v>
      </c>
      <c r="BW7" s="246" t="str">
        <f>IF(Statistics!$S4="Yes",COUNTIF(BW10:BW75,"NON CONFORMANT") &amp; " Level A Non-conformance" &amp; IF(COUNTIF(BW10:BW75,"NON CONFORMANT")=1,"","s"),"") &amp; IF(Statistics!$S5="Yes","
" &amp; COUNTIF(BW80:BW131,"NON CONFORMANT") &amp; " Level AA Non-conformance" &amp; IF(COUNTIF(BW80:BW131,"NON CONFORMANT")=1,"","s"),"") &amp; IF(Statistics!$S6="Yes","
" &amp; COUNTIF(BW136:BW196,"NON CONFORMANT") &amp; " Level AAA Non-conformance" &amp; IF(COUNTIF(BW136:BW196,"NON CONFORMANT")=1,"","s"),"")</f>
        <v>0 Level A Non-conformances
0 Level AA Non-conformances</v>
      </c>
      <c r="BX7" s="246" t="str">
        <f>IF(Statistics!$S4="Yes",COUNTIF(BX10:BX75,"NON CONFORMANT") &amp; " Level A Non-conformance" &amp; IF(COUNTIF(BX10:BX75,"NON CONFORMANT")=1,"","s"),"") &amp; IF(Statistics!$S5="Yes","
" &amp; COUNTIF(BX80:BX131,"NON CONFORMANT") &amp; " Level AA Non-conformance" &amp; IF(COUNTIF(BX80:BX131,"NON CONFORMANT")=1,"","s"),"") &amp; IF(Statistics!$S6="Yes","
" &amp; COUNTIF(BX136:BX196,"NON CONFORMANT") &amp; " Level AAA Non-conformance" &amp; IF(COUNTIF(BX136:BX196,"NON CONFORMANT")=1,"","s"),"")</f>
        <v>0 Level A Non-conformances
0 Level AA Non-conformances</v>
      </c>
      <c r="BY7" s="246" t="str">
        <f>IF(Statistics!$S4="Yes",COUNTIF(BY10:BY75,"NON CONFORMANT") &amp; " Level A Non-conformance" &amp; IF(COUNTIF(BY10:BY75,"NON CONFORMANT")=1,"","s"),"") &amp; IF(Statistics!$S5="Yes","
" &amp; COUNTIF(BY80:BY131,"NON CONFORMANT") &amp; " Level AA Non-conformance" &amp; IF(COUNTIF(BY80:BY131,"NON CONFORMANT")=1,"","s"),"") &amp; IF(Statistics!$S6="Yes","
" &amp; COUNTIF(BY136:BY196,"NON CONFORMANT") &amp; " Level AAA Non-conformance" &amp; IF(COUNTIF(BY136:BY196,"NON CONFORMANT")=1,"","s"),"")</f>
        <v>0 Level A Non-conformances
0 Level AA Non-conformances</v>
      </c>
      <c r="BZ7" s="246" t="str">
        <f>IF(Statistics!$S4="Yes",COUNTIF(BZ10:BZ75,"NON CONFORMANT") &amp; " Level A Non-conformance" &amp; IF(COUNTIF(BZ10:BZ75,"NON CONFORMANT")=1,"","s"),"") &amp; IF(Statistics!$S5="Yes","
" &amp; COUNTIF(BZ80:BZ131,"NON CONFORMANT") &amp; " Level AA Non-conformance" &amp; IF(COUNTIF(BZ80:BZ131,"NON CONFORMANT")=1,"","s"),"") &amp; IF(Statistics!$S6="Yes","
" &amp; COUNTIF(BZ136:BZ196,"NON CONFORMANT") &amp; " Level AAA Non-conformance" &amp; IF(COUNTIF(BZ136:BZ196,"NON CONFORMANT")=1,"","s"),"")</f>
        <v>0 Level A Non-conformances
0 Level AA Non-conformances</v>
      </c>
      <c r="CA7" s="246" t="str">
        <f>IF(Statistics!$S4="Yes",COUNTIF(CA10:CA75,"NON CONFORMANT") &amp; " Level A Non-conformance" &amp; IF(COUNTIF(CA10:CA75,"NON CONFORMANT")=1,"","s"),"") &amp; IF(Statistics!$S5="Yes","
" &amp; COUNTIF(CA80:CA131,"NON CONFORMANT") &amp; " Level AA Non-conformance" &amp; IF(COUNTIF(CA80:CA131,"NON CONFORMANT")=1,"","s"),"") &amp; IF(Statistics!$S6="Yes","
" &amp; COUNTIF(CA136:CA196,"NON CONFORMANT") &amp; " Level AAA Non-conformance" &amp; IF(COUNTIF(CA136:CA196,"NON CONFORMANT")=1,"","s"),"")</f>
        <v>0 Level A Non-conformances
0 Level AA Non-conformances</v>
      </c>
      <c r="CB7" s="246" t="str">
        <f>IF(Statistics!$S4="Yes",COUNTIF(CB10:CB75,"NON CONFORMANT") &amp; " Level A Non-conformance" &amp; IF(COUNTIF(CB10:CB75,"NON CONFORMANT")=1,"","s"),"") &amp; IF(Statistics!$S5="Yes","
" &amp; COUNTIF(CB80:CB131,"NON CONFORMANT") &amp; " Level AA Non-conformance" &amp; IF(COUNTIF(CB80:CB131,"NON CONFORMANT")=1,"","s"),"") &amp; IF(Statistics!$S6="Yes","
" &amp; COUNTIF(CB136:CB196,"NON CONFORMANT") &amp; " Level AAA Non-conformance" &amp; IF(COUNTIF(CB136:CB196,"NON CONFORMANT")=1,"","s"),"")</f>
        <v>0 Level A Non-conformances
0 Level AA Non-conformances</v>
      </c>
      <c r="CC7" s="246" t="str">
        <f>IF(Statistics!$S4="Yes",COUNTIF(CC10:CC75,"NON CONFORMANT") &amp; " Level A Non-conformance" &amp; IF(COUNTIF(CC10:CC75,"NON CONFORMANT")=1,"","s"),"") &amp; IF(Statistics!$S5="Yes","
" &amp; COUNTIF(CC80:CC131,"NON CONFORMANT") &amp; " Level AA Non-conformance" &amp; IF(COUNTIF(CC80:CC131,"NON CONFORMANT")=1,"","s"),"") &amp; IF(Statistics!$S6="Yes","
" &amp; COUNTIF(CC136:CC196,"NON CONFORMANT") &amp; " Level AAA Non-conformance" &amp; IF(COUNTIF(CC136:CC196,"NON CONFORMANT")=1,"","s"),"")</f>
        <v>0 Level A Non-conformances
0 Level AA Non-conformances</v>
      </c>
      <c r="CD7" s="246" t="str">
        <f>IF(Statistics!$S4="Yes",COUNTIF(CD10:CD75,"NON CONFORMANT") &amp; " Level A Non-conformance" &amp; IF(COUNTIF(CD10:CD75,"NON CONFORMANT")=1,"","s"),"") &amp; IF(Statistics!$S5="Yes","
" &amp; COUNTIF(CD80:CD131,"NON CONFORMANT") &amp; " Level AA Non-conformance" &amp; IF(COUNTIF(CD80:CD131,"NON CONFORMANT")=1,"","s"),"") &amp; IF(Statistics!$S6="Yes","
" &amp; COUNTIF(CD136:CD196,"NON CONFORMANT") &amp; " Level AAA Non-conformance" &amp; IF(COUNTIF(CD136:CD196,"NON CONFORMANT")=1,"","s"),"")</f>
        <v>0 Level A Non-conformances
0 Level AA Non-conformances</v>
      </c>
      <c r="CE7" s="246" t="str">
        <f>IF(Statistics!$S4="Yes",COUNTIF(CE10:CE75,"NON CONFORMANT") &amp; " Level A Non-conformance" &amp; IF(COUNTIF(CE10:CE75,"NON CONFORMANT")=1,"","s"),"") &amp; IF(Statistics!$S5="Yes","
" &amp; COUNTIF(CE80:CE131,"NON CONFORMANT") &amp; " Level AA Non-conformance" &amp; IF(COUNTIF(CE80:CE131,"NON CONFORMANT")=1,"","s"),"") &amp; IF(Statistics!$S6="Yes","
" &amp; COUNTIF(CE136:CE196,"NON CONFORMANT") &amp; " Level AAA Non-conformance" &amp; IF(COUNTIF(CE136:CE196,"NON CONFORMANT")=1,"","s"),"")</f>
        <v>0 Level A Non-conformances
0 Level AA Non-conformances</v>
      </c>
      <c r="CF7" s="246" t="str">
        <f>IF(Statistics!$S4="Yes",COUNTIF(CF10:CF75,"NON CONFORMANT") &amp; " Level A Non-conformance" &amp; IF(COUNTIF(CF10:CF75,"NON CONFORMANT")=1,"","s"),"") &amp; IF(Statistics!$S5="Yes","
" &amp; COUNTIF(CF80:CF131,"NON CONFORMANT") &amp; " Level AA Non-conformance" &amp; IF(COUNTIF(CF80:CF131,"NON CONFORMANT")=1,"","s"),"") &amp; IF(Statistics!$S6="Yes","
" &amp; COUNTIF(CF136:CF196,"NON CONFORMANT") &amp; " Level AAA Non-conformance" &amp; IF(COUNTIF(CF136:CF196,"NON CONFORMANT")=1,"","s"),"")</f>
        <v>0 Level A Non-conformances
0 Level AA Non-conformances</v>
      </c>
      <c r="CG7" s="246" t="str">
        <f>IF(Statistics!$S4="Yes",COUNTIF(CG10:CG75,"NON CONFORMANT") &amp; " Level A Non-conformance" &amp; IF(COUNTIF(CG10:CG75,"NON CONFORMANT")=1,"","s"),"") &amp; IF(Statistics!$S5="Yes","
" &amp; COUNTIF(CG80:CG131,"NON CONFORMANT") &amp; " Level AA Non-conformance" &amp; IF(COUNTIF(CG80:CG131,"NON CONFORMANT")=1,"","s"),"") &amp; IF(Statistics!$S6="Yes","
" &amp; COUNTIF(CG136:CG196,"NON CONFORMANT") &amp; " Level AAA Non-conformance" &amp; IF(COUNTIF(CG136:CG196,"NON CONFORMANT")=1,"","s"),"")</f>
        <v>0 Level A Non-conformances
0 Level AA Non-conformances</v>
      </c>
      <c r="CH7" s="246" t="str">
        <f>IF(Statistics!$S4="Yes",COUNTIF(CH10:CH75,"NON CONFORMANT") &amp; " Level A Non-conformance" &amp; IF(COUNTIF(CH10:CH75,"NON CONFORMANT")=1,"","s"),"") &amp; IF(Statistics!$S5="Yes","
" &amp; COUNTIF(CH80:CH131,"NON CONFORMANT") &amp; " Level AA Non-conformance" &amp; IF(COUNTIF(CH80:CH131,"NON CONFORMANT")=1,"","s"),"") &amp; IF(Statistics!$S6="Yes","
" &amp; COUNTIF(CH136:CH196,"NON CONFORMANT") &amp; " Level AAA Non-conformance" &amp; IF(COUNTIF(CH136:CH196,"NON CONFORMANT")=1,"","s"),"")</f>
        <v>0 Level A Non-conformances
0 Level AA Non-conformances</v>
      </c>
      <c r="CI7" s="246" t="str">
        <f>IF(Statistics!$S4="Yes",COUNTIF(CI10:CI75,"NON CONFORMANT") &amp; " Level A Non-conformance" &amp; IF(COUNTIF(CI10:CI75,"NON CONFORMANT")=1,"","s"),"") &amp; IF(Statistics!$S5="Yes","
" &amp; COUNTIF(CI80:CI131,"NON CONFORMANT") &amp; " Level AA Non-conformance" &amp; IF(COUNTIF(CI80:CI131,"NON CONFORMANT")=1,"","s"),"") &amp; IF(Statistics!$S6="Yes","
" &amp; COUNTIF(CI136:CI196,"NON CONFORMANT") &amp; " Level AAA Non-conformance" &amp; IF(COUNTIF(CI136:CI196,"NON CONFORMANT")=1,"","s"),"")</f>
        <v>0 Level A Non-conformances
0 Level AA Non-conformances</v>
      </c>
      <c r="CJ7" s="246" t="str">
        <f>IF(Statistics!$S4="Yes",COUNTIF(CJ10:CJ75,"NON CONFORMANT") &amp; " Level A Non-conformance" &amp; IF(COUNTIF(CJ10:CJ75,"NON CONFORMANT")=1,"","s"),"") &amp; IF(Statistics!$S5="Yes","
" &amp; COUNTIF(CJ80:CJ131,"NON CONFORMANT") &amp; " Level AA Non-conformance" &amp; IF(COUNTIF(CJ80:CJ131,"NON CONFORMANT")=1,"","s"),"") &amp; IF(Statistics!$S6="Yes","
" &amp; COUNTIF(CJ136:CJ196,"NON CONFORMANT") &amp; " Level AAA Non-conformance" &amp; IF(COUNTIF(CJ136:CJ196,"NON CONFORMANT")=1,"","s"),"")</f>
        <v>0 Level A Non-conformances
0 Level AA Non-conformances</v>
      </c>
      <c r="CK7" s="246" t="str">
        <f>IF(Statistics!$S4="Yes",COUNTIF(CK10:CK75,"NON CONFORMANT") &amp; " Level A Non-conformance" &amp; IF(COUNTIF(CK10:CK75,"NON CONFORMANT")=1,"","s"),"") &amp; IF(Statistics!$S5="Yes","
" &amp; COUNTIF(CK80:CK131,"NON CONFORMANT") &amp; " Level AA Non-conformance" &amp; IF(COUNTIF(CK80:CK131,"NON CONFORMANT")=1,"","s"),"") &amp; IF(Statistics!$S6="Yes","
" &amp; COUNTIF(CK136:CK196,"NON CONFORMANT") &amp; " Level AAA Non-conformance" &amp; IF(COUNTIF(CK136:CK196,"NON CONFORMANT")=1,"","s"),"")</f>
        <v>0 Level A Non-conformances
0 Level AA Non-conformances</v>
      </c>
      <c r="CL7" s="246" t="str">
        <f>IF(Statistics!$S4="Yes",COUNTIF(CL10:CL75,"NON CONFORMANT") &amp; " Level A Non-conformance" &amp; IF(COUNTIF(CL10:CL75,"NON CONFORMANT")=1,"","s"),"") &amp; IF(Statistics!$S5="Yes","
" &amp; COUNTIF(CL80:CL131,"NON CONFORMANT") &amp; " Level AA Non-conformance" &amp; IF(COUNTIF(CL80:CL131,"NON CONFORMANT")=1,"","s"),"") &amp; IF(Statistics!$S6="Yes","
" &amp; COUNTIF(CL136:CL196,"NON CONFORMANT") &amp; " Level AAA Non-conformance" &amp; IF(COUNTIF(CL136:CL196,"NON CONFORMANT")=1,"","s"),"")</f>
        <v>0 Level A Non-conformances
0 Level AA Non-conformances</v>
      </c>
      <c r="CM7" s="246" t="str">
        <f>IF(Statistics!$S4="Yes",COUNTIF(CM10:CM75,"NON CONFORMANT") &amp; " Level A Non-conformance" &amp; IF(COUNTIF(CM10:CM75,"NON CONFORMANT")=1,"","s"),"") &amp; IF(Statistics!$S5="Yes","
" &amp; COUNTIF(CM80:CM131,"NON CONFORMANT") &amp; " Level AA Non-conformance" &amp; IF(COUNTIF(CM80:CM131,"NON CONFORMANT")=1,"","s"),"") &amp; IF(Statistics!$S6="Yes","
" &amp; COUNTIF(CM136:CM196,"NON CONFORMANT") &amp; " Level AAA Non-conformance" &amp; IF(COUNTIF(CM136:CM196,"NON CONFORMANT")=1,"","s"),"")</f>
        <v>0 Level A Non-conformances
0 Level AA Non-conformances</v>
      </c>
      <c r="CN7" s="246" t="str">
        <f>IF(Statistics!$S4="Yes",COUNTIF(CN10:CN75,"NON CONFORMANT") &amp; " Level A Non-conformance" &amp; IF(COUNTIF(CN10:CN75,"NON CONFORMANT")=1,"","s"),"") &amp; IF(Statistics!$S5="Yes","
" &amp; COUNTIF(CN80:CN131,"NON CONFORMANT") &amp; " Level AA Non-conformance" &amp; IF(COUNTIF(CN80:CN131,"NON CONFORMANT")=1,"","s"),"") &amp; IF(Statistics!$S6="Yes","
" &amp; COUNTIF(CN136:CN196,"NON CONFORMANT") &amp; " Level AAA Non-conformance" &amp; IF(COUNTIF(CN136:CN196,"NON CONFORMANT")=1,"","s"),"")</f>
        <v>0 Level A Non-conformances
0 Level AA Non-conformances</v>
      </c>
      <c r="CO7" s="246" t="str">
        <f>IF(Statistics!$S4="Yes",COUNTIF(CO10:CO75,"NON CONFORMANT") &amp; " Level A Non-conformance" &amp; IF(COUNTIF(CO10:CO75,"NON CONFORMANT")=1,"","s"),"") &amp; IF(Statistics!$S5="Yes","
" &amp; COUNTIF(CO80:CO131,"NON CONFORMANT") &amp; " Level AA Non-conformance" &amp; IF(COUNTIF(CO80:CO131,"NON CONFORMANT")=1,"","s"),"") &amp; IF(Statistics!$S6="Yes","
" &amp; COUNTIF(CO136:CO196,"NON CONFORMANT") &amp; " Level AAA Non-conformance" &amp; IF(COUNTIF(CO136:CO196,"NON CONFORMANT")=1,"","s"),"")</f>
        <v>0 Level A Non-conformances
0 Level AA Non-conformances</v>
      </c>
      <c r="CP7" s="246" t="str">
        <f>IF(Statistics!$S4="Yes",COUNTIF(CP10:CP75,"NON CONFORMANT") &amp; " Level A Non-conformance" &amp; IF(COUNTIF(CP10:CP75,"NON CONFORMANT")=1,"","s"),"") &amp; IF(Statistics!$S5="Yes","
" &amp; COUNTIF(CP80:CP131,"NON CONFORMANT") &amp; " Level AA Non-conformance" &amp; IF(COUNTIF(CP80:CP131,"NON CONFORMANT")=1,"","s"),"") &amp; IF(Statistics!$S6="Yes","
" &amp; COUNTIF(CP136:CP196,"NON CONFORMANT") &amp; " Level AAA Non-conformance" &amp; IF(COUNTIF(CP136:CP196,"NON CONFORMANT")=1,"","s"),"")</f>
        <v>0 Level A Non-conformances
0 Level AA Non-conformances</v>
      </c>
      <c r="CQ7" s="246" t="str">
        <f>IF(Statistics!$S4="Yes",COUNTIF(CQ10:CQ75,"NON CONFORMANT") &amp; " Level A Non-conformance" &amp; IF(COUNTIF(CQ10:CQ75,"NON CONFORMANT")=1,"","s"),"") &amp; IF(Statistics!$S5="Yes","
" &amp; COUNTIF(CQ80:CQ131,"NON CONFORMANT") &amp; " Level AA Non-conformance" &amp; IF(COUNTIF(CQ80:CQ131,"NON CONFORMANT")=1,"","s"),"") &amp; IF(Statistics!$S6="Yes","
" &amp; COUNTIF(CQ136:CQ196,"NON CONFORMANT") &amp; " Level AAA Non-conformance" &amp; IF(COUNTIF(CQ136:CQ196,"NON CONFORMANT")=1,"","s"),"")</f>
        <v>0 Level A Non-conformances
0 Level AA Non-conformances</v>
      </c>
      <c r="CR7" s="246" t="str">
        <f>IF(Statistics!$S4="Yes",COUNTIF(CR10:CR75,"NON CONFORMANT") &amp; " Level A Non-conformance" &amp; IF(COUNTIF(CR10:CR75,"NON CONFORMANT")=1,"","s"),"") &amp; IF(Statistics!$S5="Yes","
" &amp; COUNTIF(CR80:CR131,"NON CONFORMANT") &amp; " Level AA Non-conformance" &amp; IF(COUNTIF(CR80:CR131,"NON CONFORMANT")=1,"","s"),"") &amp; IF(Statistics!$S6="Yes","
" &amp; COUNTIF(CR136:CR196,"NON CONFORMANT") &amp; " Level AAA Non-conformance" &amp; IF(COUNTIF(CR136:CR196,"NON CONFORMANT")=1,"","s"),"")</f>
        <v>0 Level A Non-conformances
0 Level AA Non-conformances</v>
      </c>
      <c r="CS7" s="246" t="str">
        <f>IF(Statistics!$S4="Yes",COUNTIF(CS10:CS75,"NON CONFORMANT") &amp; " Level A Non-conformance" &amp; IF(COUNTIF(CS10:CS75,"NON CONFORMANT")=1,"","s"),"") &amp; IF(Statistics!$S5="Yes","
" &amp; COUNTIF(CS80:CS131,"NON CONFORMANT") &amp; " Level AA Non-conformance" &amp; IF(COUNTIF(CS80:CS131,"NON CONFORMANT")=1,"","s"),"") &amp; IF(Statistics!$S6="Yes","
" &amp; COUNTIF(CS136:CS196,"NON CONFORMANT") &amp; " Level AAA Non-conformance" &amp; IF(COUNTIF(CS136:CS196,"NON CONFORMANT")=1,"","s"),"")</f>
        <v>0 Level A Non-conformances
0 Level AA Non-conformances</v>
      </c>
      <c r="CT7" s="246" t="str">
        <f>IF(Statistics!$S4="Yes",COUNTIF(CT10:CT75,"NON CONFORMANT") &amp; " Level A Non-conformance" &amp; IF(COUNTIF(CT10:CT75,"NON CONFORMANT")=1,"","s"),"") &amp; IF(Statistics!$S5="Yes","
" &amp; COUNTIF(CT80:CT131,"NON CONFORMANT") &amp; " Level AA Non-conformance" &amp; IF(COUNTIF(CT80:CT131,"NON CONFORMANT")=1,"","s"),"") &amp; IF(Statistics!$S6="Yes","
" &amp; COUNTIF(CT136:CT196,"NON CONFORMANT") &amp; " Level AAA Non-conformance" &amp; IF(COUNTIF(CT136:CT196,"NON CONFORMANT")=1,"","s"),"")</f>
        <v>0 Level A Non-conformances
0 Level AA Non-conformances</v>
      </c>
      <c r="CU7" s="246" t="str">
        <f>IF(Statistics!$S4="Yes",COUNTIF(CU10:CU75,"NON CONFORMANT") &amp; " Level A Non-conformance" &amp; IF(COUNTIF(CU10:CU75,"NON CONFORMANT")=1,"","s"),"") &amp; IF(Statistics!$S5="Yes","
" &amp; COUNTIF(CU80:CU131,"NON CONFORMANT") &amp; " Level AA Non-conformance" &amp; IF(COUNTIF(CU80:CU131,"NON CONFORMANT")=1,"","s"),"") &amp; IF(Statistics!$S6="Yes","
" &amp; COUNTIF(CU136:CU196,"NON CONFORMANT") &amp; " Level AAA Non-conformance" &amp; IF(COUNTIF(CU136:CU196,"NON CONFORMANT")=1,"","s"),"")</f>
        <v>0 Level A Non-conformances
0 Level AA Non-conformances</v>
      </c>
      <c r="CV7" s="246" t="str">
        <f>IF(Statistics!$S4="Yes",COUNTIF(CV10:CV75,"NON CONFORMANT") &amp; " Level A Non-conformance" &amp; IF(COUNTIF(CV10:CV75,"NON CONFORMANT")=1,"","s"),"") &amp; IF(Statistics!$S5="Yes","
" &amp; COUNTIF(CV80:CV131,"NON CONFORMANT") &amp; " Level AA Non-conformance" &amp; IF(COUNTIF(CV80:CV131,"NON CONFORMANT")=1,"","s"),"") &amp; IF(Statistics!$S6="Yes","
" &amp; COUNTIF(CV136:CV196,"NON CONFORMANT") &amp; " Level AAA Non-conformance" &amp; IF(COUNTIF(CV136:CV196,"NON CONFORMANT")=1,"","s"),"")</f>
        <v>0 Level A Non-conformances
0 Level AA Non-conformances</v>
      </c>
      <c r="CW7" s="246" t="str">
        <f>IF(Statistics!$S4="Yes",COUNTIF(CW10:CW75,"NON CONFORMANT") &amp; " Level A Non-conformance" &amp; IF(COUNTIF(CW10:CW75,"NON CONFORMANT")=1,"","s"),"") &amp; IF(Statistics!$S5="Yes","
" &amp; COUNTIF(CW80:CW131,"NON CONFORMANT") &amp; " Level AA Non-conformance" &amp; IF(COUNTIF(CW80:CW131,"NON CONFORMANT")=1,"","s"),"") &amp; IF(Statistics!$S6="Yes","
" &amp; COUNTIF(CW136:CW196,"NON CONFORMANT") &amp; " Level AAA Non-conformance" &amp; IF(COUNTIF(CW136:CW196,"NON CONFORMANT")=1,"","s"),"")</f>
        <v>0 Level A Non-conformances
0 Level AA Non-conformances</v>
      </c>
      <c r="CX7" s="246" t="str">
        <f>IF(Statistics!$S4="Yes",COUNTIF(CX10:CX75,"NON CONFORMANT") &amp; " Level A Non-conformance" &amp; IF(COUNTIF(CX10:CX75,"NON CONFORMANT")=1,"","s"),"") &amp; IF(Statistics!$S5="Yes","
" &amp; COUNTIF(CX80:CX131,"NON CONFORMANT") &amp; " Level AA Non-conformance" &amp; IF(COUNTIF(CX80:CX131,"NON CONFORMANT")=1,"","s"),"") &amp; IF(Statistics!$S6="Yes","
" &amp; COUNTIF(CX136:CX196,"NON CONFORMANT") &amp; " Level AAA Non-conformance" &amp; IF(COUNTIF(CX136:CX196,"NON CONFORMANT")=1,"","s"),"")</f>
        <v>0 Level A Non-conformances
0 Level AA Non-conformances</v>
      </c>
      <c r="CY7" s="246" t="str">
        <f>IF(Statistics!$S4="Yes",COUNTIF(CY10:CY75,"NON CONFORMANT") &amp; " Level A Non-conformance" &amp; IF(COUNTIF(CY10:CY75,"NON CONFORMANT")=1,"","s"),"") &amp; IF(Statistics!$S5="Yes","
" &amp; COUNTIF(CY80:CY131,"NON CONFORMANT") &amp; " Level AA Non-conformance" &amp; IF(COUNTIF(CY80:CY131,"NON CONFORMANT")=1,"","s"),"") &amp; IF(Statistics!$S6="Yes","
" &amp; COUNTIF(CY136:CY196,"NON CONFORMANT") &amp; " Level AAA Non-conformance" &amp; IF(COUNTIF(CY136:CY196,"NON CONFORMANT")=1,"","s"),"")</f>
        <v>0 Level A Non-conformances
0 Level AA Non-conformances</v>
      </c>
      <c r="CZ7" s="246" t="str">
        <f>IF(Statistics!$S4="Yes",COUNTIF(CZ10:CZ75,"NON CONFORMANT") &amp; " Level A Non-conformance" &amp; IF(COUNTIF(CZ10:CZ75,"NON CONFORMANT")=1,"","s"),"") &amp; IF(Statistics!$S5="Yes","
" &amp; COUNTIF(CZ80:CZ131,"NON CONFORMANT") &amp; " Level AA Non-conformance" &amp; IF(COUNTIF(CZ80:CZ131,"NON CONFORMANT")=1,"","s"),"") &amp; IF(Statistics!$S6="Yes","
" &amp; COUNTIF(CZ136:CZ196,"NON CONFORMANT") &amp; " Level AAA Non-conformance" &amp; IF(COUNTIF(CZ136:CZ196,"NON CONFORMANT")=1,"","s"),"")</f>
        <v>0 Level A Non-conformances
0 Level AA Non-conformances</v>
      </c>
      <c r="DA7" s="246" t="str">
        <f>IF(Statistics!$S4="Yes",COUNTIF(DA10:DA75,"NON CONFORMANT") &amp; " Level A Non-conformance" &amp; IF(COUNTIF(DA10:DA75,"NON CONFORMANT")=1,"","s"),"") &amp; IF(Statistics!$S5="Yes","
" &amp; COUNTIF(DA80:DA131,"NON CONFORMANT") &amp; " Level AA Non-conformance" &amp; IF(COUNTIF(DA80:DA131,"NON CONFORMANT")=1,"","s"),"") &amp; IF(Statistics!$S6="Yes","
" &amp; COUNTIF(DA136:DA196,"NON CONFORMANT") &amp; " Level AAA Non-conformance" &amp; IF(COUNTIF(DA136:DA196,"NON CONFORMANT")=1,"","s"),"")</f>
        <v>0 Level A Non-conformances
0 Level AA Non-conformances</v>
      </c>
      <c r="DB7" s="246" t="str">
        <f>IF(Statistics!$S4="Yes",COUNTIF(DB10:DB75,"NON CONFORMANT") &amp; " Level A Non-conformance" &amp; IF(COUNTIF(DB10:DB75,"NON CONFORMANT")=1,"","s"),"") &amp; IF(Statistics!$S5="Yes","
" &amp; COUNTIF(DB80:DB131,"NON CONFORMANT") &amp; " Level AA Non-conformance" &amp; IF(COUNTIF(DB80:DB131,"NON CONFORMANT")=1,"","s"),"") &amp; IF(Statistics!$S6="Yes","
" &amp; COUNTIF(DB136:DB196,"NON CONFORMANT") &amp; " Level AAA Non-conformance" &amp; IF(COUNTIF(DB136:DB196,"NON CONFORMANT")=1,"","s"),"")</f>
        <v>0 Level A Non-conformances
0 Level AA Non-conformances</v>
      </c>
      <c r="DC7" s="246" t="str">
        <f>IF(Statistics!$S4="Yes",COUNTIF(DC10:DC75,"NON CONFORMANT") &amp; " Level A Non-conformance" &amp; IF(COUNTIF(DC10:DC75,"NON CONFORMANT")=1,"","s"),"") &amp; IF(Statistics!$S5="Yes","
" &amp; COUNTIF(DC80:DC131,"NON CONFORMANT") &amp; " Level AA Non-conformance" &amp; IF(COUNTIF(DC80:DC131,"NON CONFORMANT")=1,"","s"),"") &amp; IF(Statistics!$S6="Yes","
" &amp; COUNTIF(DC136:DC196,"NON CONFORMANT") &amp; " Level AAA Non-conformance" &amp; IF(COUNTIF(DC136:DC196,"NON CONFORMANT")=1,"","s"),"")</f>
        <v>0 Level A Non-conformances
0 Level AA Non-conformances</v>
      </c>
      <c r="DD7" s="246" t="str">
        <f>IF(Statistics!$S4="Yes",COUNTIF(DD10:DD75,"NON CONFORMANT") &amp; " Level A Non-conformance" &amp; IF(COUNTIF(DD10:DD75,"NON CONFORMANT")=1,"","s"),"") &amp; IF(Statistics!$S5="Yes","
" &amp; COUNTIF(DD80:DD131,"NON CONFORMANT") &amp; " Level AA Non-conformance" &amp; IF(COUNTIF(DD80:DD131,"NON CONFORMANT")=1,"","s"),"") &amp; IF(Statistics!$S6="Yes","
" &amp; COUNTIF(DD136:DD196,"NON CONFORMANT") &amp; " Level AAA Non-conformance" &amp; IF(COUNTIF(DD136:DD196,"NON CONFORMANT")=1,"","s"),"")</f>
        <v>0 Level A Non-conformances
0 Level AA Non-conformances</v>
      </c>
      <c r="DE7" s="246" t="str">
        <f>IF(Statistics!$S4="Yes",COUNTIF(DE10:DE75,"NON CONFORMANT") &amp; " Level A Non-conformance" &amp; IF(COUNTIF(DE10:DE75,"NON CONFORMANT")=1,"","s"),"") &amp; IF(Statistics!$S5="Yes","
" &amp; COUNTIF(DE80:DE131,"NON CONFORMANT") &amp; " Level AA Non-conformance" &amp; IF(COUNTIF(DE80:DE131,"NON CONFORMANT")=1,"","s"),"") &amp; IF(Statistics!$S6="Yes","
" &amp; COUNTIF(DE136:DE196,"NON CONFORMANT") &amp; " Level AAA Non-conformance" &amp; IF(COUNTIF(DE136:DE196,"NON CONFORMANT")=1,"","s"),"")</f>
        <v>0 Level A Non-conformances
0 Level AA Non-conformances</v>
      </c>
      <c r="DF7" s="246" t="str">
        <f>IF(Statistics!$S4="Yes",COUNTIF(DF10:DF75,"NON CONFORMANT") &amp; " Level A Non-conformance" &amp; IF(COUNTIF(DF10:DF75,"NON CONFORMANT")=1,"","s"),"") &amp; IF(Statistics!$S5="Yes","
" &amp; COUNTIF(DF80:DF131,"NON CONFORMANT") &amp; " Level AA Non-conformance" &amp; IF(COUNTIF(DF80:DF131,"NON CONFORMANT")=1,"","s"),"") &amp; IF(Statistics!$S6="Yes","
" &amp; COUNTIF(DF136:DF196,"NON CONFORMANT") &amp; " Level AAA Non-conformance" &amp; IF(COUNTIF(DF136:DF196,"NON CONFORMANT")=1,"","s"),"")</f>
        <v>0 Level A Non-conformances
0 Level AA Non-conformances</v>
      </c>
      <c r="DG7" s="246" t="str">
        <f>IF(Statistics!$S4="Yes",COUNTIF(DG10:DG75,"NON CONFORMANT") &amp; " Level A Non-conformance" &amp; IF(COUNTIF(DG10:DG75,"NON CONFORMANT")=1,"","s"),"") &amp; IF(Statistics!$S5="Yes","
" &amp; COUNTIF(DG80:DG131,"NON CONFORMANT") &amp; " Level AA Non-conformance" &amp; IF(COUNTIF(DG80:DG131,"NON CONFORMANT")=1,"","s"),"") &amp; IF(Statistics!$S6="Yes","
" &amp; COUNTIF(DG136:DG196,"NON CONFORMANT") &amp; " Level AAA Non-conformance" &amp; IF(COUNTIF(DG136:DG196,"NON CONFORMANT")=1,"","s"),"")</f>
        <v>0 Level A Non-conformances
0 Level AA Non-conformances</v>
      </c>
      <c r="DH7" s="246" t="str">
        <f>IF(Statistics!$S4="Yes",COUNTIF(DH10:DH75,"NON CONFORMANT") &amp; " Level A Non-conformance" &amp; IF(COUNTIF(DH10:DH75,"NON CONFORMANT")=1,"","s"),"") &amp; IF(Statistics!$S5="Yes","
" &amp; COUNTIF(DH80:DH131,"NON CONFORMANT") &amp; " Level AA Non-conformance" &amp; IF(COUNTIF(DH80:DH131,"NON CONFORMANT")=1,"","s"),"") &amp; IF(Statistics!$S6="Yes","
" &amp; COUNTIF(DH136:DH196,"NON CONFORMANT") &amp; " Level AAA Non-conformance" &amp; IF(COUNTIF(DH136:DH196,"NON CONFORMANT")=1,"","s"),"")</f>
        <v>0 Level A Non-conformances
0 Level AA Non-conformances</v>
      </c>
      <c r="DI7" s="246" t="str">
        <f>IF(Statistics!$S4="Yes",COUNTIF(DI10:DI75,"NON CONFORMANT") &amp; " Level A Non-conformance" &amp; IF(COUNTIF(DI10:DI75,"NON CONFORMANT")=1,"","s"),"") &amp; IF(Statistics!$S5="Yes","
" &amp; COUNTIF(DI80:DI131,"NON CONFORMANT") &amp; " Level AA Non-conformance" &amp; IF(COUNTIF(DI80:DI131,"NON CONFORMANT")=1,"","s"),"") &amp; IF(Statistics!$S6="Yes","
" &amp; COUNTIF(DI136:DI196,"NON CONFORMANT") &amp; " Level AAA Non-conformance" &amp; IF(COUNTIF(DI136:DI196,"NON CONFORMANT")=1,"","s"),"")</f>
        <v>0 Level A Non-conformances
0 Level AA Non-conformances</v>
      </c>
      <c r="DJ7" s="246" t="str">
        <f>IF(Statistics!$S4="Yes",COUNTIF(DJ10:DJ75,"NON CONFORMANT") &amp; " Level A Non-conformance" &amp; IF(COUNTIF(DJ10:DJ75,"NON CONFORMANT")=1,"","s"),"") &amp; IF(Statistics!$S5="Yes","
" &amp; COUNTIF(DJ80:DJ131,"NON CONFORMANT") &amp; " Level AA Non-conformance" &amp; IF(COUNTIF(DJ80:DJ131,"NON CONFORMANT")=1,"","s"),"") &amp; IF(Statistics!$S6="Yes","
" &amp; COUNTIF(DJ136:DJ196,"NON CONFORMANT") &amp; " Level AAA Non-conformance" &amp; IF(COUNTIF(DJ136:DJ196,"NON CONFORMANT")=1,"","s"),"")</f>
        <v>0 Level A Non-conformances
0 Level AA Non-conformances</v>
      </c>
      <c r="DK7" s="246" t="str">
        <f>IF(Statistics!$S4="Yes",COUNTIF(DK10:DK75,"NON CONFORMANT") &amp; " Level A Non-conformance" &amp; IF(COUNTIF(DK10:DK75,"NON CONFORMANT")=1,"","s"),"") &amp; IF(Statistics!$S5="Yes","
" &amp; COUNTIF(DK80:DK131,"NON CONFORMANT") &amp; " Level AA Non-conformance" &amp; IF(COUNTIF(DK80:DK131,"NON CONFORMANT")=1,"","s"),"") &amp; IF(Statistics!$S6="Yes","
" &amp; COUNTIF(DK136:DK196,"NON CONFORMANT") &amp; " Level AAA Non-conformance" &amp; IF(COUNTIF(DK136:DK196,"NON CONFORMANT")=1,"","s"),"")</f>
        <v>0 Level A Non-conformances
0 Level AA Non-conformances</v>
      </c>
      <c r="DL7" s="246" t="str">
        <f>IF(Statistics!$S4="Yes",COUNTIF(DL10:DL75,"NON CONFORMANT") &amp; " Level A Non-conformance" &amp; IF(COUNTIF(DL10:DL75,"NON CONFORMANT")=1,"","s"),"") &amp; IF(Statistics!$S5="Yes","
" &amp; COUNTIF(DL80:DL131,"NON CONFORMANT") &amp; " Level AA Non-conformance" &amp; IF(COUNTIF(DL80:DL131,"NON CONFORMANT")=1,"","s"),"") &amp; IF(Statistics!$S6="Yes","
" &amp; COUNTIF(DL136:DL196,"NON CONFORMANT") &amp; " Level AAA Non-conformance" &amp; IF(COUNTIF(DL136:DL196,"NON CONFORMANT")=1,"","s"),"")</f>
        <v>0 Level A Non-conformances
0 Level AA Non-conformances</v>
      </c>
      <c r="DM7" s="246" t="str">
        <f>IF(Statistics!$S4="Yes",COUNTIF(DM10:DM75,"NON CONFORMANT") &amp; " Level A Non-conformance" &amp; IF(COUNTIF(DM10:DM75,"NON CONFORMANT")=1,"","s"),"") &amp; IF(Statistics!$S5="Yes","
" &amp; COUNTIF(DM80:DM131,"NON CONFORMANT") &amp; " Level AA Non-conformance" &amp; IF(COUNTIF(DM80:DM131,"NON CONFORMANT")=1,"","s"),"") &amp; IF(Statistics!$S6="Yes","
" &amp; COUNTIF(DM136:DM196,"NON CONFORMANT") &amp; " Level AAA Non-conformance" &amp; IF(COUNTIF(DM136:DM196,"NON CONFORMANT")=1,"","s"),"")</f>
        <v>0 Level A Non-conformances
0 Level AA Non-conformances</v>
      </c>
      <c r="DN7" s="246" t="str">
        <f>IF(Statistics!$S4="Yes",COUNTIF(DN10:DN75,"NON CONFORMANT") &amp; " Level A Non-conformance" &amp; IF(COUNTIF(DN10:DN75,"NON CONFORMANT")=1,"","s"),"") &amp; IF(Statistics!$S5="Yes","
" &amp; COUNTIF(DN80:DN131,"NON CONFORMANT") &amp; " Level AA Non-conformance" &amp; IF(COUNTIF(DN80:DN131,"NON CONFORMANT")=1,"","s"),"") &amp; IF(Statistics!$S6="Yes","
" &amp; COUNTIF(DN136:DN196,"NON CONFORMANT") &amp; " Level AAA Non-conformance" &amp; IF(COUNTIF(DN136:DN196,"NON CONFORMANT")=1,"","s"),"")</f>
        <v>0 Level A Non-conformances
0 Level AA Non-conformances</v>
      </c>
      <c r="DO7" s="246" t="str">
        <f>IF(Statistics!$S4="Yes",COUNTIF(DO10:DO75,"NON CONFORMANT") &amp; " Level A Non-conformance" &amp; IF(COUNTIF(DO10:DO75,"NON CONFORMANT")=1,"","s"),"") &amp; IF(Statistics!$S5="Yes","
" &amp; COUNTIF(DO80:DO131,"NON CONFORMANT") &amp; " Level AA Non-conformance" &amp; IF(COUNTIF(DO80:DO131,"NON CONFORMANT")=1,"","s"),"") &amp; IF(Statistics!$S6="Yes","
" &amp; COUNTIF(DO136:DO196,"NON CONFORMANT") &amp; " Level AAA Non-conformance" &amp; IF(COUNTIF(DO136:DO196,"NON CONFORMANT")=1,"","s"),"")</f>
        <v>0 Level A Non-conformances
0 Level AA Non-conformances</v>
      </c>
      <c r="DP7" s="246" t="str">
        <f>IF(Statistics!$S4="Yes",COUNTIF(DP10:DP75,"NON CONFORMANT") &amp; " Level A Non-conformance" &amp; IF(COUNTIF(DP10:DP75,"NON CONFORMANT")=1,"","s"),"") &amp; IF(Statistics!$S5="Yes","
" &amp; COUNTIF(DP80:DP131,"NON CONFORMANT") &amp; " Level AA Non-conformance" &amp; IF(COUNTIF(DP80:DP131,"NON CONFORMANT")=1,"","s"),"") &amp; IF(Statistics!$S6="Yes","
" &amp; COUNTIF(DP136:DP196,"NON CONFORMANT") &amp; " Level AAA Non-conformance" &amp; IF(COUNTIF(DP136:DP196,"NON CONFORMANT")=1,"","s"),"")</f>
        <v>0 Level A Non-conformances
0 Level AA Non-conformances</v>
      </c>
      <c r="DQ7" s="246" t="str">
        <f>IF(Statistics!$S4="Yes",COUNTIF(DQ10:DQ75,"NON CONFORMANT") &amp; " Level A Non-conformance" &amp; IF(COUNTIF(DQ10:DQ75,"NON CONFORMANT")=1,"","s"),"") &amp; IF(Statistics!$S5="Yes","
" &amp; COUNTIF(DQ80:DQ131,"NON CONFORMANT") &amp; " Level AA Non-conformance" &amp; IF(COUNTIF(DQ80:DQ131,"NON CONFORMANT")=1,"","s"),"") &amp; IF(Statistics!$S6="Yes","
" &amp; COUNTIF(DQ136:DQ196,"NON CONFORMANT") &amp; " Level AAA Non-conformance" &amp; IF(COUNTIF(DQ136:DQ196,"NON CONFORMANT")=1,"","s"),"")</f>
        <v>0 Level A Non-conformances
0 Level AA Non-conformances</v>
      </c>
      <c r="DR7" s="246" t="str">
        <f>IF(Statistics!$S4="Yes",COUNTIF(DR10:DR75,"NON CONFORMANT") &amp; " Level A Non-conformance" &amp; IF(COUNTIF(DR10:DR75,"NON CONFORMANT")=1,"","s"),"") &amp; IF(Statistics!$S5="Yes","
" &amp; COUNTIF(DR80:DR131,"NON CONFORMANT") &amp; " Level AA Non-conformance" &amp; IF(COUNTIF(DR80:DR131,"NON CONFORMANT")=1,"","s"),"") &amp; IF(Statistics!$S6="Yes","
" &amp; COUNTIF(DR136:DR196,"NON CONFORMANT") &amp; " Level AAA Non-conformance" &amp; IF(COUNTIF(DR136:DR196,"NON CONFORMANT")=1,"","s"),"")</f>
        <v>0 Level A Non-conformances
0 Level AA Non-conformances</v>
      </c>
      <c r="DS7" s="246" t="str">
        <f>IF(Statistics!$S4="Yes",COUNTIF(DS10:DS75,"NON CONFORMANT") &amp; " Level A Non-conformance" &amp; IF(COUNTIF(DS10:DS75,"NON CONFORMANT")=1,"","s"),"") &amp; IF(Statistics!$S5="Yes","
" &amp; COUNTIF(DS80:DS131,"NON CONFORMANT") &amp; " Level AA Non-conformance" &amp; IF(COUNTIF(DS80:DS131,"NON CONFORMANT")=1,"","s"),"") &amp; IF(Statistics!$S6="Yes","
" &amp; COUNTIF(DS136:DS196,"NON CONFORMANT") &amp; " Level AAA Non-conformance" &amp; IF(COUNTIF(DS136:DS196,"NON CONFORMANT")=1,"","s"),"")</f>
        <v>0 Level A Non-conformances
0 Level AA Non-conformances</v>
      </c>
      <c r="DT7" s="246" t="str">
        <f>IF(Statistics!$S4="Yes",COUNTIF(DT10:DT75,"NON CONFORMANT") &amp; " Level A Non-conformance" &amp; IF(COUNTIF(DT10:DT75,"NON CONFORMANT")=1,"","s"),"") &amp; IF(Statistics!$S5="Yes","
" &amp; COUNTIF(DT80:DT131,"NON CONFORMANT") &amp; " Level AA Non-conformance" &amp; IF(COUNTIF(DT80:DT131,"NON CONFORMANT")=1,"","s"),"") &amp; IF(Statistics!$S6="Yes","
" &amp; COUNTIF(DT136:DT196,"NON CONFORMANT") &amp; " Level AAA Non-conformance" &amp; IF(COUNTIF(DT136:DT196,"NON CONFORMANT")=1,"","s"),"")</f>
        <v>0 Level A Non-conformances
0 Level AA Non-conformances</v>
      </c>
      <c r="DU7" s="246" t="str">
        <f>IF(Statistics!$S4="Yes",COUNTIF(DU10:DU75,"NON CONFORMANT") &amp; " Level A Non-conformance" &amp; IF(COUNTIF(DU10:DU75,"NON CONFORMANT")=1,"","s"),"") &amp; IF(Statistics!$S5="Yes","
" &amp; COUNTIF(DU80:DU131,"NON CONFORMANT") &amp; " Level AA Non-conformance" &amp; IF(COUNTIF(DU80:DU131,"NON CONFORMANT")=1,"","s"),"") &amp; IF(Statistics!$S6="Yes","
" &amp; COUNTIF(DU136:DU196,"NON CONFORMANT") &amp; " Level AAA Non-conformance" &amp; IF(COUNTIF(DU136:DU196,"NON CONFORMANT")=1,"","s"),"")</f>
        <v>0 Level A Non-conformances
0 Level AA Non-conformances</v>
      </c>
      <c r="DV7" s="246" t="str">
        <f>IF(Statistics!$S4="Yes",COUNTIF(DV10:DV75,"NON CONFORMANT") &amp; " Level A Non-conformance" &amp; IF(COUNTIF(DV10:DV75,"NON CONFORMANT")=1,"","s"),"") &amp; IF(Statistics!$S5="Yes","
" &amp; COUNTIF(DV80:DV131,"NON CONFORMANT") &amp; " Level AA Non-conformance" &amp; IF(COUNTIF(DV80:DV131,"NON CONFORMANT")=1,"","s"),"") &amp; IF(Statistics!$S6="Yes","
" &amp; COUNTIF(DV136:DV196,"NON CONFORMANT") &amp; " Level AAA Non-conformance" &amp; IF(COUNTIF(DV136:DV196,"NON CONFORMANT")=1,"","s"),"")</f>
        <v>0 Level A Non-conformances
0 Level AA Non-conformances</v>
      </c>
      <c r="DW7" s="246" t="str">
        <f>IF(Statistics!$S4="Yes",COUNTIF(DW10:DW75,"NON CONFORMANT") &amp; " Level A Non-conformance" &amp; IF(COUNTIF(DW10:DW75,"NON CONFORMANT")=1,"","s"),"") &amp; IF(Statistics!$S5="Yes","
" &amp; COUNTIF(DW80:DW131,"NON CONFORMANT") &amp; " Level AA Non-conformance" &amp; IF(COUNTIF(DW80:DW131,"NON CONFORMANT")=1,"","s"),"") &amp; IF(Statistics!$S6="Yes","
" &amp; COUNTIF(DW136:DW196,"NON CONFORMANT") &amp; " Level AAA Non-conformance" &amp; IF(COUNTIF(DW136:DW196,"NON CONFORMANT")=1,"","s"),"")</f>
        <v>0 Level A Non-conformances
0 Level AA Non-conformances</v>
      </c>
      <c r="DX7" s="246" t="str">
        <f>IF(Statistics!$S4="Yes",COUNTIF(DX10:DX75,"NON CONFORMANT") &amp; " Level A Non-conformance" &amp; IF(COUNTIF(DX10:DX75,"NON CONFORMANT")=1,"","s"),"") &amp; IF(Statistics!$S5="Yes","
" &amp; COUNTIF(DX80:DX131,"NON CONFORMANT") &amp; " Level AA Non-conformance" &amp; IF(COUNTIF(DX80:DX131,"NON CONFORMANT")=1,"","s"),"") &amp; IF(Statistics!$S6="Yes","
" &amp; COUNTIF(DX136:DX196,"NON CONFORMANT") &amp; " Level AAA Non-conformance" &amp; IF(COUNTIF(DX136:DX196,"NON CONFORMANT")=1,"","s"),"")</f>
        <v>0 Level A Non-conformances
0 Level AA Non-conformances</v>
      </c>
      <c r="DY7" s="246" t="str">
        <f>IF(Statistics!$S4="Yes",COUNTIF(DY10:DY75,"NON CONFORMANT") &amp; " Level A Non-conformance" &amp; IF(COUNTIF(DY10:DY75,"NON CONFORMANT")=1,"","s"),"") &amp; IF(Statistics!$S5="Yes","
" &amp; COUNTIF(DY80:DY131,"NON CONFORMANT") &amp; " Level AA Non-conformance" &amp; IF(COUNTIF(DY80:DY131,"NON CONFORMANT")=1,"","s"),"") &amp; IF(Statistics!$S6="Yes","
" &amp; COUNTIF(DY136:DY196,"NON CONFORMANT") &amp; " Level AAA Non-conformance" &amp; IF(COUNTIF(DY136:DY196,"NON CONFORMANT")=1,"","s"),"")</f>
        <v>0 Level A Non-conformances
0 Level AA Non-conformances</v>
      </c>
      <c r="DZ7" s="246" t="str">
        <f>IF(Statistics!$S4="Yes",COUNTIF(DZ10:DZ75,"NON CONFORMANT") &amp; " Level A Non-conformance" &amp; IF(COUNTIF(DZ10:DZ75,"NON CONFORMANT")=1,"","s"),"") &amp; IF(Statistics!$S5="Yes","
" &amp; COUNTIF(DZ80:DZ131,"NON CONFORMANT") &amp; " Level AA Non-conformance" &amp; IF(COUNTIF(DZ80:DZ131,"NON CONFORMANT")=1,"","s"),"") &amp; IF(Statistics!$S6="Yes","
" &amp; COUNTIF(DZ136:DZ196,"NON CONFORMANT") &amp; " Level AAA Non-conformance" &amp; IF(COUNTIF(DZ136:DZ196,"NON CONFORMANT")=1,"","s"),"")</f>
        <v>0 Level A Non-conformances
0 Level AA Non-conformances</v>
      </c>
      <c r="EA7" s="246" t="str">
        <f>IF(Statistics!$S4="Yes",COUNTIF(EA10:EA75,"NON CONFORMANT") &amp; " Level A Non-conformance" &amp; IF(COUNTIF(EA10:EA75,"NON CONFORMANT")=1,"","s"),"") &amp; IF(Statistics!$S5="Yes","
" &amp; COUNTIF(EA80:EA131,"NON CONFORMANT") &amp; " Level AA Non-conformance" &amp; IF(COUNTIF(EA80:EA131,"NON CONFORMANT")=1,"","s"),"") &amp; IF(Statistics!$S6="Yes","
" &amp; COUNTIF(EA136:EA196,"NON CONFORMANT") &amp; " Level AAA Non-conformance" &amp; IF(COUNTIF(EA136:EA196,"NON CONFORMANT")=1,"","s"),"")</f>
        <v>0 Level A Non-conformances
0 Level AA Non-conformances</v>
      </c>
      <c r="EB7" s="246" t="str">
        <f>IF(Statistics!$S4="Yes",COUNTIF(EB10:EB75,"NON CONFORMANT") &amp; " Level A Non-conformance" &amp; IF(COUNTIF(EB10:EB75,"NON CONFORMANT")=1,"","s"),"") &amp; IF(Statistics!$S5="Yes","
" &amp; COUNTIF(EB80:EB131,"NON CONFORMANT") &amp; " Level AA Non-conformance" &amp; IF(COUNTIF(EB80:EB131,"NON CONFORMANT")=1,"","s"),"") &amp; IF(Statistics!$S6="Yes","
" &amp; COUNTIF(EB136:EB196,"NON CONFORMANT") &amp; " Level AAA Non-conformance" &amp; IF(COUNTIF(EB136:EB196,"NON CONFORMANT")=1,"","s"),"")</f>
        <v>0 Level A Non-conformances
0 Level AA Non-conformances</v>
      </c>
      <c r="EC7" s="246" t="str">
        <f>IF(Statistics!$S4="Yes",COUNTIF(EC10:EC75,"NON CONFORMANT") &amp; " Level A Non-conformance" &amp; IF(COUNTIF(EC10:EC75,"NON CONFORMANT")=1,"","s"),"") &amp; IF(Statistics!$S5="Yes","
" &amp; COUNTIF(EC80:EC131,"NON CONFORMANT") &amp; " Level AA Non-conformance" &amp; IF(COUNTIF(EC80:EC131,"NON CONFORMANT")=1,"","s"),"") &amp; IF(Statistics!$S6="Yes","
" &amp; COUNTIF(EC136:EC196,"NON CONFORMANT") &amp; " Level AAA Non-conformance" &amp; IF(COUNTIF(EC136:EC196,"NON CONFORMANT")=1,"","s"),"")</f>
        <v>0 Level A Non-conformances
0 Level AA Non-conformances</v>
      </c>
      <c r="ED7" s="246" t="str">
        <f>IF(Statistics!$S4="Yes",COUNTIF(ED10:ED75,"NON CONFORMANT") &amp; " Level A Non-conformance" &amp; IF(COUNTIF(ED10:ED75,"NON CONFORMANT")=1,"","s"),"") &amp; IF(Statistics!$S5="Yes","
" &amp; COUNTIF(ED80:ED131,"NON CONFORMANT") &amp; " Level AA Non-conformance" &amp; IF(COUNTIF(ED80:ED131,"NON CONFORMANT")=1,"","s"),"") &amp; IF(Statistics!$S6="Yes","
" &amp; COUNTIF(ED136:ED196,"NON CONFORMANT") &amp; " Level AAA Non-conformance" &amp; IF(COUNTIF(ED136:ED196,"NON CONFORMANT")=1,"","s"),"")</f>
        <v>0 Level A Non-conformances
0 Level AA Non-conformances</v>
      </c>
      <c r="EE7" s="246" t="str">
        <f>IF(Statistics!$S4="Yes",COUNTIF(EE10:EE75,"NON CONFORMANT") &amp; " Level A Non-conformance" &amp; IF(COUNTIF(EE10:EE75,"NON CONFORMANT")=1,"","s"),"") &amp; IF(Statistics!$S5="Yes","
" &amp; COUNTIF(EE80:EE131,"NON CONFORMANT") &amp; " Level AA Non-conformance" &amp; IF(COUNTIF(EE80:EE131,"NON CONFORMANT")=1,"","s"),"") &amp; IF(Statistics!$S6="Yes","
" &amp; COUNTIF(EE136:EE196,"NON CONFORMANT") &amp; " Level AAA Non-conformance" &amp; IF(COUNTIF(EE136:EE196,"NON CONFORMANT")=1,"","s"),"")</f>
        <v>0 Level A Non-conformances
0 Level AA Non-conformances</v>
      </c>
      <c r="EF7" s="246" t="str">
        <f>IF(Statistics!$S4="Yes",COUNTIF(EF10:EF75,"NON CONFORMANT") &amp; " Level A Non-conformance" &amp; IF(COUNTIF(EF10:EF75,"NON CONFORMANT")=1,"","s"),"") &amp; IF(Statistics!$S5="Yes","
" &amp; COUNTIF(EF80:EF131,"NON CONFORMANT") &amp; " Level AA Non-conformance" &amp; IF(COUNTIF(EF80:EF131,"NON CONFORMANT")=1,"","s"),"") &amp; IF(Statistics!$S6="Yes","
" &amp; COUNTIF(EF136:EF196,"NON CONFORMANT") &amp; " Level AAA Non-conformance" &amp; IF(COUNTIF(EF136:EF196,"NON CONFORMANT")=1,"","s"),"")</f>
        <v>0 Level A Non-conformances
0 Level AA Non-conformances</v>
      </c>
      <c r="EG7" s="246" t="str">
        <f>IF(Statistics!$S4="Yes",COUNTIF(EG10:EG75,"NON CONFORMANT") &amp; " Level A Non-conformance" &amp; IF(COUNTIF(EG10:EG75,"NON CONFORMANT")=1,"","s"),"") &amp; IF(Statistics!$S5="Yes","
" &amp; COUNTIF(EG80:EG131,"NON CONFORMANT") &amp; " Level AA Non-conformance" &amp; IF(COUNTIF(EG80:EG131,"NON CONFORMANT")=1,"","s"),"") &amp; IF(Statistics!$S6="Yes","
" &amp; COUNTIF(EG136:EG196,"NON CONFORMANT") &amp; " Level AAA Non-conformance" &amp; IF(COUNTIF(EG136:EG196,"NON CONFORMANT")=1,"","s"),"")</f>
        <v>0 Level A Non-conformances
0 Level AA Non-conformances</v>
      </c>
      <c r="EH7" s="246" t="str">
        <f>IF(Statistics!$S4="Yes",COUNTIF(EH10:EH75,"NON CONFORMANT") &amp; " Level A Non-conformance" &amp; IF(COUNTIF(EH10:EH75,"NON CONFORMANT")=1,"","s"),"") &amp; IF(Statistics!$S5="Yes","
" &amp; COUNTIF(EH80:EH131,"NON CONFORMANT") &amp; " Level AA Non-conformance" &amp; IF(COUNTIF(EH80:EH131,"NON CONFORMANT")=1,"","s"),"") &amp; IF(Statistics!$S6="Yes","
" &amp; COUNTIF(EH136:EH196,"NON CONFORMANT") &amp; " Level AAA Non-conformance" &amp; IF(COUNTIF(EH136:EH196,"NON CONFORMANT")=1,"","s"),"")</f>
        <v>0 Level A Non-conformances
0 Level AA Non-conformances</v>
      </c>
      <c r="EI7" s="246" t="str">
        <f>IF(Statistics!$S4="Yes",COUNTIF(EI10:EI75,"NON CONFORMANT") &amp; " Level A Non-conformance" &amp; IF(COUNTIF(EI10:EI75,"NON CONFORMANT")=1,"","s"),"") &amp; IF(Statistics!$S5="Yes","
" &amp; COUNTIF(EI80:EI131,"NON CONFORMANT") &amp; " Level AA Non-conformance" &amp; IF(COUNTIF(EI80:EI131,"NON CONFORMANT")=1,"","s"),"") &amp; IF(Statistics!$S6="Yes","
" &amp; COUNTIF(EI136:EI196,"NON CONFORMANT") &amp; " Level AAA Non-conformance" &amp; IF(COUNTIF(EI136:EI196,"NON CONFORMANT")=1,"","s"),"")</f>
        <v>0 Level A Non-conformances
0 Level AA Non-conformances</v>
      </c>
      <c r="EJ7" s="246" t="str">
        <f>IF(Statistics!$S4="Yes",COUNTIF(EJ10:EJ75,"NON CONFORMANT") &amp; " Level A Non-conformance" &amp; IF(COUNTIF(EJ10:EJ75,"NON CONFORMANT")=1,"","s"),"") &amp; IF(Statistics!$S5="Yes","
" &amp; COUNTIF(EJ80:EJ131,"NON CONFORMANT") &amp; " Level AA Non-conformance" &amp; IF(COUNTIF(EJ80:EJ131,"NON CONFORMANT")=1,"","s"),"") &amp; IF(Statistics!$S6="Yes","
" &amp; COUNTIF(EJ136:EJ196,"NON CONFORMANT") &amp; " Level AAA Non-conformance" &amp; IF(COUNTIF(EJ136:EJ196,"NON CONFORMANT")=1,"","s"),"")</f>
        <v>0 Level A Non-conformances
0 Level AA Non-conformances</v>
      </c>
      <c r="EK7" s="246" t="str">
        <f>IF(Statistics!$S4="Yes",COUNTIF(EK10:EK75,"NON CONFORMANT") &amp; " Level A Non-conformance" &amp; IF(COUNTIF(EK10:EK75,"NON CONFORMANT")=1,"","s"),"") &amp; IF(Statistics!$S5="Yes","
" &amp; COUNTIF(EK80:EK131,"NON CONFORMANT") &amp; " Level AA Non-conformance" &amp; IF(COUNTIF(EK80:EK131,"NON CONFORMANT")=1,"","s"),"") &amp; IF(Statistics!$S6="Yes","
" &amp; COUNTIF(EK136:EK196,"NON CONFORMANT") &amp; " Level AAA Non-conformance" &amp; IF(COUNTIF(EK136:EK196,"NON CONFORMANT")=1,"","s"),"")</f>
        <v>0 Level A Non-conformances
0 Level AA Non-conformances</v>
      </c>
      <c r="EL7" s="246" t="str">
        <f>IF(Statistics!$S4="Yes",COUNTIF(EL10:EL75,"NON CONFORMANT") &amp; " Level A Non-conformance" &amp; IF(COUNTIF(EL10:EL75,"NON CONFORMANT")=1,"","s"),"") &amp; IF(Statistics!$S5="Yes","
" &amp; COUNTIF(EL80:EL131,"NON CONFORMANT") &amp; " Level AA Non-conformance" &amp; IF(COUNTIF(EL80:EL131,"NON CONFORMANT")=1,"","s"),"") &amp; IF(Statistics!$S6="Yes","
" &amp; COUNTIF(EL136:EL196,"NON CONFORMANT") &amp; " Level AAA Non-conformance" &amp; IF(COUNTIF(EL136:EL196,"NON CONFORMANT")=1,"","s"),"")</f>
        <v>0 Level A Non-conformances
0 Level AA Non-conformances</v>
      </c>
      <c r="EM7" s="246" t="str">
        <f>IF(Statistics!$S4="Yes",COUNTIF(EM10:EM75,"NON CONFORMANT") &amp; " Level A Non-conformance" &amp; IF(COUNTIF(EM10:EM75,"NON CONFORMANT")=1,"","s"),"") &amp; IF(Statistics!$S5="Yes","
" &amp; COUNTIF(EM80:EM131,"NON CONFORMANT") &amp; " Level AA Non-conformance" &amp; IF(COUNTIF(EM80:EM131,"NON CONFORMANT")=1,"","s"),"") &amp; IF(Statistics!$S6="Yes","
" &amp; COUNTIF(EM136:EM196,"NON CONFORMANT") &amp; " Level AAA Non-conformance" &amp; IF(COUNTIF(EM136:EM196,"NON CONFORMANT")=1,"","s"),"")</f>
        <v>0 Level A Non-conformances
0 Level AA Non-conformances</v>
      </c>
      <c r="EN7" s="246" t="str">
        <f>IF(Statistics!$S4="Yes",COUNTIF(EN10:EN75,"NON CONFORMANT") &amp; " Level A Non-conformance" &amp; IF(COUNTIF(EN10:EN75,"NON CONFORMANT")=1,"","s"),"") &amp; IF(Statistics!$S5="Yes","
" &amp; COUNTIF(EN80:EN131,"NON CONFORMANT") &amp; " Level AA Non-conformance" &amp; IF(COUNTIF(EN80:EN131,"NON CONFORMANT")=1,"","s"),"") &amp; IF(Statistics!$S6="Yes","
" &amp; COUNTIF(EN136:EN196,"NON CONFORMANT") &amp; " Level AAA Non-conformance" &amp; IF(COUNTIF(EN136:EN196,"NON CONFORMANT")=1,"","s"),"")</f>
        <v>0 Level A Non-conformances
0 Level AA Non-conformances</v>
      </c>
      <c r="EO7" s="246" t="str">
        <f>IF(Statistics!$S4="Yes",COUNTIF(EO10:EO75,"NON CONFORMANT") &amp; " Level A Non-conformance" &amp; IF(COUNTIF(EO10:EO75,"NON CONFORMANT")=1,"","s"),"") &amp; IF(Statistics!$S5="Yes","
" &amp; COUNTIF(EO80:EO131,"NON CONFORMANT") &amp; " Level AA Non-conformance" &amp; IF(COUNTIF(EO80:EO131,"NON CONFORMANT")=1,"","s"),"") &amp; IF(Statistics!$S6="Yes","
" &amp; COUNTIF(EO136:EO196,"NON CONFORMANT") &amp; " Level AAA Non-conformance" &amp; IF(COUNTIF(EO136:EO196,"NON CONFORMANT")=1,"","s"),"")</f>
        <v>0 Level A Non-conformances
0 Level AA Non-conformances</v>
      </c>
      <c r="EP7" s="246" t="str">
        <f>IF(Statistics!$S4="Yes",COUNTIF(EP10:EP75,"NON CONFORMANT") &amp; " Level A Non-conformance" &amp; IF(COUNTIF(EP10:EP75,"NON CONFORMANT")=1,"","s"),"") &amp; IF(Statistics!$S5="Yes","
" &amp; COUNTIF(EP80:EP131,"NON CONFORMANT") &amp; " Level AA Non-conformance" &amp; IF(COUNTIF(EP80:EP131,"NON CONFORMANT")=1,"","s"),"") &amp; IF(Statistics!$S6="Yes","
" &amp; COUNTIF(EP136:EP196,"NON CONFORMANT") &amp; " Level AAA Non-conformance" &amp; IF(COUNTIF(EP136:EP196,"NON CONFORMANT")=1,"","s"),"")</f>
        <v>0 Level A Non-conformances
0 Level AA Non-conformances</v>
      </c>
      <c r="EQ7" s="246" t="str">
        <f>IF(Statistics!$S4="Yes",COUNTIF(EQ10:EQ75,"NON CONFORMANT") &amp; " Level A Non-conformance" &amp; IF(COUNTIF(EQ10:EQ75,"NON CONFORMANT")=1,"","s"),"") &amp; IF(Statistics!$S5="Yes","
" &amp; COUNTIF(EQ80:EQ131,"NON CONFORMANT") &amp; " Level AA Non-conformance" &amp; IF(COUNTIF(EQ80:EQ131,"NON CONFORMANT")=1,"","s"),"") &amp; IF(Statistics!$S6="Yes","
" &amp; COUNTIF(EQ136:EQ196,"NON CONFORMANT") &amp; " Level AAA Non-conformance" &amp; IF(COUNTIF(EQ136:EQ196,"NON CONFORMANT")=1,"","s"),"")</f>
        <v>0 Level A Non-conformances
0 Level AA Non-conformances</v>
      </c>
      <c r="ER7" s="246" t="str">
        <f>IF(Statistics!$S4="Yes",COUNTIF(ER10:ER75,"NON CONFORMANT") &amp; " Level A Non-conformance" &amp; IF(COUNTIF(ER10:ER75,"NON CONFORMANT")=1,"","s"),"") &amp; IF(Statistics!$S5="Yes","
" &amp; COUNTIF(ER80:ER131,"NON CONFORMANT") &amp; " Level AA Non-conformance" &amp; IF(COUNTIF(ER80:ER131,"NON CONFORMANT")=1,"","s"),"") &amp; IF(Statistics!$S6="Yes","
" &amp; COUNTIF(ER136:ER196,"NON CONFORMANT") &amp; " Level AAA Non-conformance" &amp; IF(COUNTIF(ER136:ER196,"NON CONFORMANT")=1,"","s"),"")</f>
        <v>0 Level A Non-conformances
0 Level AA Non-conformances</v>
      </c>
      <c r="ES7" s="246" t="str">
        <f>IF(Statistics!$S4="Yes",COUNTIF(ES10:ES75,"NON CONFORMANT") &amp; " Level A Non-conformance" &amp; IF(COUNTIF(ES10:ES75,"NON CONFORMANT")=1,"","s"),"") &amp; IF(Statistics!$S5="Yes","
" &amp; COUNTIF(ES80:ES131,"NON CONFORMANT") &amp; " Level AA Non-conformance" &amp; IF(COUNTIF(ES80:ES131,"NON CONFORMANT")=1,"","s"),"") &amp; IF(Statistics!$S6="Yes","
" &amp; COUNTIF(ES136:ES196,"NON CONFORMANT") &amp; " Level AAA Non-conformance" &amp; IF(COUNTIF(ES136:ES196,"NON CONFORMANT")=1,"","s"),"")</f>
        <v>0 Level A Non-conformances
0 Level AA Non-conformances</v>
      </c>
      <c r="ET7" s="246" t="str">
        <f>IF(Statistics!$S4="Yes",COUNTIF(ET10:ET75,"NON CONFORMANT") &amp; " Level A Non-conformance" &amp; IF(COUNTIF(ET10:ET75,"NON CONFORMANT")=1,"","s"),"") &amp; IF(Statistics!$S5="Yes","
" &amp; COUNTIF(ET80:ET131,"NON CONFORMANT") &amp; " Level AA Non-conformance" &amp; IF(COUNTIF(ET80:ET131,"NON CONFORMANT")=1,"","s"),"") &amp; IF(Statistics!$S6="Yes","
" &amp; COUNTIF(ET136:ET196,"NON CONFORMANT") &amp; " Level AAA Non-conformance" &amp; IF(COUNTIF(ET136:ET196,"NON CONFORMANT")=1,"","s"),"")</f>
        <v>0 Level A Non-conformances
0 Level AA Non-conformances</v>
      </c>
      <c r="EU7" s="246" t="str">
        <f>IF(Statistics!$S4="Yes",COUNTIF(EU10:EU75,"NON CONFORMANT") &amp; " Level A Non-conformance" &amp; IF(COUNTIF(EU10:EU75,"NON CONFORMANT")=1,"","s"),"") &amp; IF(Statistics!$S5="Yes","
" &amp; COUNTIF(EU80:EU131,"NON CONFORMANT") &amp; " Level AA Non-conformance" &amp; IF(COUNTIF(EU80:EU131,"NON CONFORMANT")=1,"","s"),"") &amp; IF(Statistics!$S6="Yes","
" &amp; COUNTIF(EU136:EU196,"NON CONFORMANT") &amp; " Level AAA Non-conformance" &amp; IF(COUNTIF(EU136:EU196,"NON CONFORMANT")=1,"","s"),"")</f>
        <v>0 Level A Non-conformances
0 Level AA Non-conformances</v>
      </c>
      <c r="EV7" s="246" t="str">
        <f>IF(Statistics!$S4="Yes",COUNTIF(EV10:EV75,"NON CONFORMANT") &amp; " Level A Non-conformance" &amp; IF(COUNTIF(EV10:EV75,"NON CONFORMANT")=1,"","s"),"") &amp; IF(Statistics!$S5="Yes","
" &amp; COUNTIF(EV80:EV131,"NON CONFORMANT") &amp; " Level AA Non-conformance" &amp; IF(COUNTIF(EV80:EV131,"NON CONFORMANT")=1,"","s"),"") &amp; IF(Statistics!$S6="Yes","
" &amp; COUNTIF(EV136:EV196,"NON CONFORMANT") &amp; " Level AAA Non-conformance" &amp; IF(COUNTIF(EV136:EV196,"NON CONFORMANT")=1,"","s"),"")</f>
        <v>0 Level A Non-conformances
0 Level AA Non-conformances</v>
      </c>
      <c r="EW7" s="246" t="str">
        <f>IF(Statistics!$S4="Yes",COUNTIF(EW10:EW75,"NON CONFORMANT") &amp; " Level A Non-conformance" &amp; IF(COUNTIF(EW10:EW75,"NON CONFORMANT")=1,"","s"),"") &amp; IF(Statistics!$S5="Yes","
" &amp; COUNTIF(EW80:EW131,"NON CONFORMANT") &amp; " Level AA Non-conformance" &amp; IF(COUNTIF(EW80:EW131,"NON CONFORMANT")=1,"","s"),"") &amp; IF(Statistics!$S6="Yes","
" &amp; COUNTIF(EW136:EW196,"NON CONFORMANT") &amp; " Level AAA Non-conformance" &amp; IF(COUNTIF(EW136:EW196,"NON CONFORMANT")=1,"","s"),"")</f>
        <v>0 Level A Non-conformances
0 Level AA Non-conformances</v>
      </c>
      <c r="EX7" s="246" t="str">
        <f>IF(Statistics!$S4="Yes",COUNTIF(EX10:EX75,"NON CONFORMANT") &amp; " Level A Non-conformance" &amp; IF(COUNTIF(EX10:EX75,"NON CONFORMANT")=1,"","s"),"") &amp; IF(Statistics!$S5="Yes","
" &amp; COUNTIF(EX80:EX131,"NON CONFORMANT") &amp; " Level AA Non-conformance" &amp; IF(COUNTIF(EX80:EX131,"NON CONFORMANT")=1,"","s"),"") &amp; IF(Statistics!$S6="Yes","
" &amp; COUNTIF(EX136:EX196,"NON CONFORMANT") &amp; " Level AAA Non-conformance" &amp; IF(COUNTIF(EX136:EX196,"NON CONFORMANT")=1,"","s"),"")</f>
        <v>0 Level A Non-conformances
0 Level AA Non-conformances</v>
      </c>
    </row>
    <row r="8" spans="1:155" ht="17.649999999999999" x14ac:dyDescent="0.35">
      <c r="A8" s="86" t="s">
        <v>135</v>
      </c>
      <c r="B8" s="78"/>
      <c r="E8" s="201"/>
      <c r="F8" s="201"/>
      <c r="G8" s="201"/>
      <c r="H8" s="201"/>
      <c r="I8" s="201"/>
      <c r="J8" s="201"/>
      <c r="K8" s="201"/>
      <c r="L8" s="201"/>
      <c r="M8" s="201"/>
      <c r="N8" s="201"/>
      <c r="O8" s="201"/>
      <c r="P8" s="201"/>
      <c r="Q8" s="201"/>
      <c r="R8" s="201"/>
      <c r="S8" s="201"/>
      <c r="T8" s="201"/>
      <c r="U8" s="201"/>
      <c r="V8" s="201"/>
      <c r="W8" s="201"/>
      <c r="X8" s="201"/>
      <c r="Y8" s="201"/>
      <c r="Z8" s="201"/>
      <c r="AA8" s="201"/>
      <c r="AB8" s="201"/>
      <c r="AC8" s="201"/>
      <c r="AD8" s="201"/>
      <c r="AE8" s="201"/>
      <c r="AF8" s="201"/>
      <c r="AG8" s="201"/>
      <c r="AH8" s="201"/>
      <c r="AI8" s="201"/>
      <c r="AJ8" s="201"/>
      <c r="AK8" s="201"/>
      <c r="AL8" s="201"/>
      <c r="AM8" s="201"/>
      <c r="AN8" s="201"/>
      <c r="AO8" s="201"/>
      <c r="AP8" s="201"/>
      <c r="AQ8" s="201"/>
      <c r="AR8" s="201"/>
      <c r="AS8" s="201"/>
      <c r="AT8" s="201"/>
      <c r="AU8" s="201"/>
      <c r="AV8" s="201"/>
      <c r="AW8" s="201"/>
      <c r="AX8" s="201"/>
      <c r="AY8" s="201"/>
      <c r="AZ8" s="201"/>
      <c r="BA8" s="201"/>
      <c r="BB8" s="201"/>
      <c r="BC8" s="201"/>
      <c r="BD8" s="201"/>
      <c r="BE8" s="201"/>
      <c r="BF8" s="201"/>
      <c r="BG8" s="201"/>
      <c r="BH8" s="201"/>
      <c r="BI8" s="201"/>
      <c r="BJ8" s="201"/>
      <c r="BK8" s="201"/>
      <c r="BL8" s="201"/>
      <c r="BM8" s="201"/>
      <c r="BN8" s="201"/>
      <c r="BO8" s="201"/>
      <c r="BP8" s="201"/>
      <c r="BQ8" s="201"/>
      <c r="BR8" s="201"/>
      <c r="BS8" s="201"/>
      <c r="BT8" s="201"/>
      <c r="BU8" s="201"/>
      <c r="BV8" s="201"/>
      <c r="BW8" s="201"/>
      <c r="BX8" s="201"/>
      <c r="BY8" s="201"/>
      <c r="BZ8" s="201"/>
      <c r="CA8" s="201"/>
      <c r="CB8" s="201"/>
      <c r="CC8" s="201"/>
      <c r="CD8" s="201"/>
      <c r="CE8" s="201"/>
      <c r="CF8" s="201"/>
      <c r="CG8" s="201"/>
      <c r="CH8" s="201"/>
      <c r="CI8" s="201"/>
      <c r="CJ8" s="201"/>
      <c r="CK8" s="201"/>
      <c r="CL8" s="201"/>
      <c r="CM8" s="201"/>
      <c r="CN8" s="201"/>
      <c r="CO8" s="201"/>
      <c r="CP8" s="201"/>
      <c r="CQ8" s="201"/>
      <c r="CR8" s="201"/>
      <c r="CS8" s="201"/>
      <c r="CT8" s="201"/>
      <c r="CU8" s="201"/>
      <c r="CV8" s="201"/>
      <c r="CW8" s="201"/>
      <c r="CX8" s="201"/>
      <c r="CY8" s="201"/>
      <c r="CZ8" s="201"/>
      <c r="DA8" s="201"/>
      <c r="DB8" s="201"/>
      <c r="DC8" s="201"/>
      <c r="DD8" s="201"/>
      <c r="DE8" s="201"/>
      <c r="DF8" s="201"/>
      <c r="DG8" s="201"/>
      <c r="DH8" s="201"/>
      <c r="DI8" s="201"/>
      <c r="DJ8" s="201"/>
      <c r="DK8" s="201"/>
      <c r="DL8" s="201"/>
      <c r="DM8" s="201"/>
      <c r="DN8" s="201"/>
      <c r="DO8" s="201"/>
      <c r="DP8" s="201"/>
      <c r="DQ8" s="201"/>
      <c r="DR8" s="201"/>
      <c r="DS8" s="201"/>
      <c r="DT8" s="201"/>
      <c r="DU8" s="201"/>
      <c r="DV8" s="201"/>
      <c r="DW8" s="201"/>
      <c r="DX8" s="201"/>
      <c r="DY8" s="201"/>
      <c r="DZ8" s="201"/>
      <c r="EA8" s="201"/>
      <c r="EB8" s="201"/>
      <c r="EC8" s="201"/>
      <c r="ED8" s="201"/>
      <c r="EE8" s="201"/>
      <c r="EF8" s="201"/>
      <c r="EG8" s="201"/>
      <c r="EH8" s="201"/>
      <c r="EI8" s="201"/>
      <c r="EJ8" s="201"/>
      <c r="EK8" s="201"/>
      <c r="EL8" s="201"/>
      <c r="EM8" s="201"/>
      <c r="EN8" s="201"/>
      <c r="EO8" s="201"/>
      <c r="EP8" s="201"/>
      <c r="EQ8" s="201"/>
      <c r="ER8" s="201"/>
      <c r="ES8" s="201"/>
      <c r="ET8" s="201"/>
      <c r="EU8" s="201"/>
      <c r="EV8" s="201"/>
      <c r="EW8" s="201"/>
      <c r="EX8" s="201"/>
    </row>
    <row r="9" spans="1:155" ht="39.4" x14ac:dyDescent="0.4">
      <c r="A9" s="79" t="s">
        <v>72</v>
      </c>
      <c r="B9" s="31" t="s">
        <v>362</v>
      </c>
      <c r="C9" s="31" t="s">
        <v>1167</v>
      </c>
      <c r="D9" s="80" t="s">
        <v>73</v>
      </c>
      <c r="E9" s="32"/>
      <c r="F9" s="32"/>
      <c r="G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BW9" s="32"/>
      <c r="BX9" s="32"/>
      <c r="BY9" s="32"/>
      <c r="BZ9" s="32"/>
      <c r="CA9" s="32"/>
      <c r="CB9" s="32"/>
      <c r="CC9" s="32"/>
      <c r="CD9" s="32"/>
      <c r="CE9" s="32"/>
      <c r="CF9" s="32"/>
      <c r="CG9" s="32"/>
      <c r="CH9" s="32"/>
      <c r="CI9" s="32"/>
      <c r="CJ9" s="32"/>
      <c r="CK9" s="32"/>
      <c r="CL9" s="32"/>
      <c r="CM9" s="32"/>
      <c r="CN9" s="32"/>
      <c r="CO9" s="32"/>
      <c r="CP9" s="32"/>
      <c r="CQ9" s="32"/>
      <c r="CR9" s="32"/>
      <c r="CS9" s="32"/>
      <c r="CT9" s="32"/>
      <c r="CU9" s="32"/>
      <c r="CV9" s="32"/>
      <c r="CW9" s="32"/>
      <c r="CX9" s="32"/>
      <c r="CY9" s="32"/>
      <c r="CZ9" s="32"/>
      <c r="DA9" s="32"/>
      <c r="DB9" s="32"/>
      <c r="DC9" s="32"/>
      <c r="DD9" s="32"/>
      <c r="DE9" s="32"/>
      <c r="DF9" s="32"/>
      <c r="DG9" s="32"/>
      <c r="DH9" s="32"/>
      <c r="DI9" s="32"/>
      <c r="DJ9" s="32"/>
      <c r="DK9" s="32"/>
      <c r="DL9" s="32"/>
      <c r="DM9" s="32"/>
      <c r="DN9" s="32"/>
      <c r="DO9" s="32"/>
      <c r="DP9" s="32"/>
      <c r="DQ9" s="32"/>
      <c r="DR9" s="32"/>
      <c r="DS9" s="32"/>
      <c r="DT9" s="32"/>
      <c r="DU9" s="32"/>
      <c r="DV9" s="32"/>
      <c r="DW9" s="32"/>
      <c r="DX9" s="32"/>
      <c r="DY9" s="32"/>
      <c r="DZ9" s="32"/>
      <c r="EA9" s="32"/>
      <c r="EB9" s="32"/>
      <c r="EC9" s="32"/>
      <c r="ED9" s="32"/>
      <c r="EE9" s="32"/>
      <c r="EF9" s="32"/>
      <c r="EG9" s="32"/>
      <c r="EH9" s="32"/>
      <c r="EI9" s="32"/>
      <c r="EJ9" s="32"/>
      <c r="EK9" s="32"/>
      <c r="EL9" s="32"/>
      <c r="EM9" s="32"/>
      <c r="EN9" s="32"/>
      <c r="EO9" s="32"/>
      <c r="EP9" s="32"/>
      <c r="EQ9" s="32"/>
      <c r="ER9" s="32"/>
      <c r="ES9" s="32"/>
      <c r="ET9" s="32"/>
      <c r="EU9" s="32"/>
      <c r="EV9" s="32"/>
      <c r="EW9" s="32"/>
      <c r="EX9" s="32"/>
    </row>
    <row r="10" spans="1:155" ht="25.5" x14ac:dyDescent="0.35">
      <c r="A10" s="150" t="s">
        <v>74</v>
      </c>
      <c r="B10" s="27" t="s">
        <v>119</v>
      </c>
      <c r="C10" s="27" t="s">
        <v>163</v>
      </c>
      <c r="D10" s="85" t="s">
        <v>214</v>
      </c>
      <c r="E10" s="62" t="s">
        <v>759</v>
      </c>
      <c r="F10" s="62" t="s">
        <v>759</v>
      </c>
      <c r="G10" s="62" t="s">
        <v>759</v>
      </c>
      <c r="H10" s="62" t="s">
        <v>759</v>
      </c>
      <c r="I10" s="62" t="s">
        <v>759</v>
      </c>
      <c r="J10" s="62" t="s">
        <v>759</v>
      </c>
      <c r="K10" s="62" t="s">
        <v>115</v>
      </c>
      <c r="L10" s="62" t="s">
        <v>115</v>
      </c>
      <c r="M10" s="62" t="s">
        <v>115</v>
      </c>
      <c r="N10" s="62" t="s">
        <v>115</v>
      </c>
      <c r="O10" s="62" t="s">
        <v>115</v>
      </c>
      <c r="P10" s="62" t="s">
        <v>764</v>
      </c>
      <c r="Q10" s="62" t="s">
        <v>115</v>
      </c>
      <c r="R10" s="62" t="s">
        <v>115</v>
      </c>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row>
    <row r="11" spans="1:155" ht="38.25" x14ac:dyDescent="0.35">
      <c r="A11" s="147"/>
      <c r="B11" s="28"/>
      <c r="C11" s="28"/>
      <c r="D11" s="29"/>
      <c r="E11" s="63"/>
      <c r="F11" s="63"/>
      <c r="G11" s="63"/>
      <c r="H11" s="63"/>
      <c r="I11" s="63"/>
      <c r="J11" s="63"/>
      <c r="K11" s="63"/>
      <c r="L11" s="63"/>
      <c r="M11" s="63"/>
      <c r="N11" s="63"/>
      <c r="O11" s="63"/>
      <c r="P11" s="63" t="s">
        <v>1278</v>
      </c>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row>
    <row r="12" spans="1:155" ht="38.25" x14ac:dyDescent="0.35">
      <c r="A12" s="150" t="s">
        <v>75</v>
      </c>
      <c r="B12" s="27" t="s">
        <v>119</v>
      </c>
      <c r="C12" s="27" t="s">
        <v>264</v>
      </c>
      <c r="D12" s="84" t="s">
        <v>265</v>
      </c>
      <c r="E12" s="62" t="s">
        <v>115</v>
      </c>
      <c r="F12" s="62" t="s">
        <v>115</v>
      </c>
      <c r="G12" s="62" t="s">
        <v>115</v>
      </c>
      <c r="H12" s="62" t="s">
        <v>115</v>
      </c>
      <c r="I12" s="62" t="s">
        <v>115</v>
      </c>
      <c r="J12" s="62" t="s">
        <v>115</v>
      </c>
      <c r="K12" s="62" t="s">
        <v>115</v>
      </c>
      <c r="L12" s="62" t="s">
        <v>115</v>
      </c>
      <c r="M12" s="62" t="s">
        <v>115</v>
      </c>
      <c r="N12" s="62" t="s">
        <v>115</v>
      </c>
      <c r="O12" s="62" t="s">
        <v>115</v>
      </c>
      <c r="P12" s="62" t="s">
        <v>115</v>
      </c>
      <c r="Q12" s="62" t="s">
        <v>115</v>
      </c>
      <c r="R12" s="62" t="s">
        <v>115</v>
      </c>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BV12" s="62"/>
      <c r="BW12" s="62"/>
      <c r="BX12" s="62"/>
      <c r="BY12" s="62"/>
      <c r="BZ12" s="62"/>
      <c r="CA12" s="62"/>
      <c r="CB12" s="62"/>
      <c r="CC12" s="62"/>
      <c r="CD12" s="62"/>
      <c r="CE12" s="62"/>
      <c r="CF12" s="62"/>
      <c r="CG12" s="62"/>
      <c r="CH12" s="62"/>
      <c r="CI12" s="62"/>
      <c r="CJ12" s="62"/>
      <c r="CK12" s="62"/>
      <c r="CL12" s="62"/>
      <c r="CM12" s="62"/>
      <c r="CN12" s="62"/>
      <c r="CO12" s="62"/>
      <c r="CP12" s="62"/>
      <c r="CQ12" s="62"/>
      <c r="CR12" s="62"/>
      <c r="CS12" s="62"/>
      <c r="CT12" s="62"/>
      <c r="CU12" s="62"/>
      <c r="CV12" s="62"/>
      <c r="CW12" s="62"/>
      <c r="CX12" s="62"/>
      <c r="CY12" s="62"/>
      <c r="CZ12" s="62"/>
      <c r="DA12" s="62"/>
      <c r="DB12" s="62"/>
      <c r="DC12" s="62"/>
      <c r="DD12" s="62"/>
      <c r="DE12" s="62"/>
      <c r="DF12" s="62"/>
      <c r="DG12" s="62"/>
      <c r="DH12" s="62"/>
      <c r="DI12" s="62"/>
      <c r="DJ12" s="62"/>
      <c r="DK12" s="62"/>
      <c r="DL12" s="62"/>
      <c r="DM12" s="62"/>
      <c r="DN12" s="62"/>
      <c r="DO12" s="62"/>
      <c r="DP12" s="62"/>
      <c r="DQ12" s="62"/>
      <c r="DR12" s="62"/>
      <c r="DS12" s="62"/>
      <c r="DT12" s="62"/>
      <c r="DU12" s="62"/>
      <c r="DV12" s="62"/>
      <c r="DW12" s="62"/>
      <c r="DX12" s="62"/>
      <c r="DY12" s="62"/>
      <c r="DZ12" s="62"/>
      <c r="EA12" s="62"/>
      <c r="EB12" s="62"/>
      <c r="EC12" s="62"/>
      <c r="ED12" s="62"/>
      <c r="EE12" s="62"/>
      <c r="EF12" s="62"/>
      <c r="EG12" s="62"/>
      <c r="EH12" s="62"/>
      <c r="EI12" s="62"/>
      <c r="EJ12" s="62"/>
      <c r="EK12" s="62"/>
      <c r="EL12" s="62"/>
      <c r="EM12" s="62"/>
      <c r="EN12" s="62"/>
      <c r="EO12" s="62"/>
      <c r="EP12" s="62"/>
      <c r="EQ12" s="62"/>
      <c r="ER12" s="62"/>
      <c r="ES12" s="62"/>
      <c r="ET12" s="62"/>
      <c r="EU12" s="62"/>
      <c r="EV12" s="62"/>
      <c r="EW12" s="62"/>
      <c r="EX12" s="62"/>
    </row>
    <row r="13" spans="1:155" ht="25.5" x14ac:dyDescent="0.35">
      <c r="A13" s="147"/>
      <c r="B13" s="28"/>
      <c r="C13" s="28"/>
      <c r="D13" s="29"/>
      <c r="E13" s="63" t="s">
        <v>1085</v>
      </c>
      <c r="F13" s="63" t="s">
        <v>1085</v>
      </c>
      <c r="G13" s="63" t="s">
        <v>1085</v>
      </c>
      <c r="H13" s="63" t="s">
        <v>1085</v>
      </c>
      <c r="I13" s="63" t="s">
        <v>1085</v>
      </c>
      <c r="J13" s="63" t="s">
        <v>1085</v>
      </c>
      <c r="K13" s="63" t="s">
        <v>1085</v>
      </c>
      <c r="L13" s="63" t="s">
        <v>1085</v>
      </c>
      <c r="M13" s="63" t="s">
        <v>1085</v>
      </c>
      <c r="N13" s="63" t="s">
        <v>1085</v>
      </c>
      <c r="O13" s="63" t="s">
        <v>1085</v>
      </c>
      <c r="P13" s="63" t="s">
        <v>1085</v>
      </c>
      <c r="Q13" s="63" t="s">
        <v>1085</v>
      </c>
      <c r="R13" s="63" t="s">
        <v>1085</v>
      </c>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c r="EX13" s="63"/>
    </row>
    <row r="14" spans="1:155" ht="38.25" x14ac:dyDescent="0.35">
      <c r="A14" s="150" t="s">
        <v>76</v>
      </c>
      <c r="B14" s="27" t="s">
        <v>119</v>
      </c>
      <c r="C14" s="27" t="s">
        <v>266</v>
      </c>
      <c r="D14" s="83" t="s">
        <v>267</v>
      </c>
      <c r="E14" s="62" t="s">
        <v>115</v>
      </c>
      <c r="F14" s="62" t="s">
        <v>115</v>
      </c>
      <c r="G14" s="62" t="s">
        <v>115</v>
      </c>
      <c r="H14" s="62" t="s">
        <v>115</v>
      </c>
      <c r="I14" s="62" t="s">
        <v>115</v>
      </c>
      <c r="J14" s="62" t="s">
        <v>115</v>
      </c>
      <c r="K14" s="62" t="s">
        <v>115</v>
      </c>
      <c r="L14" s="62" t="s">
        <v>115</v>
      </c>
      <c r="M14" s="62" t="s">
        <v>115</v>
      </c>
      <c r="N14" s="62" t="s">
        <v>115</v>
      </c>
      <c r="O14" s="62" t="s">
        <v>115</v>
      </c>
      <c r="P14" s="62" t="s">
        <v>115</v>
      </c>
      <c r="Q14" s="62" t="s">
        <v>115</v>
      </c>
      <c r="R14" s="62" t="s">
        <v>115</v>
      </c>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c r="BK14" s="62"/>
      <c r="BL14" s="62"/>
      <c r="BM14" s="62"/>
      <c r="BN14" s="62"/>
      <c r="BO14" s="62"/>
      <c r="BP14" s="62"/>
      <c r="BQ14" s="62"/>
      <c r="BR14" s="62"/>
      <c r="BS14" s="62"/>
      <c r="BT14" s="62"/>
      <c r="BU14" s="62"/>
      <c r="BV14" s="62"/>
      <c r="BW14" s="62"/>
      <c r="BX14" s="62"/>
      <c r="BY14" s="62"/>
      <c r="BZ14" s="62"/>
      <c r="CA14" s="62"/>
      <c r="CB14" s="62"/>
      <c r="CC14" s="62"/>
      <c r="CD14" s="62"/>
      <c r="CE14" s="62"/>
      <c r="CF14" s="62"/>
      <c r="CG14" s="62"/>
      <c r="CH14" s="62"/>
      <c r="CI14" s="62"/>
      <c r="CJ14" s="62"/>
      <c r="CK14" s="62"/>
      <c r="CL14" s="62"/>
      <c r="CM14" s="62"/>
      <c r="CN14" s="62"/>
      <c r="CO14" s="62"/>
      <c r="CP14" s="62"/>
      <c r="CQ14" s="62"/>
      <c r="CR14" s="62"/>
      <c r="CS14" s="62"/>
      <c r="CT14" s="62"/>
      <c r="CU14" s="62"/>
      <c r="CV14" s="62"/>
      <c r="CW14" s="62"/>
      <c r="CX14" s="62"/>
      <c r="CY14" s="62"/>
      <c r="CZ14" s="62"/>
      <c r="DA14" s="62"/>
      <c r="DB14" s="62"/>
      <c r="DC14" s="62"/>
      <c r="DD14" s="62"/>
      <c r="DE14" s="62"/>
      <c r="DF14" s="62"/>
      <c r="DG14" s="62"/>
      <c r="DH14" s="62"/>
      <c r="DI14" s="62"/>
      <c r="DJ14" s="62"/>
      <c r="DK14" s="62"/>
      <c r="DL14" s="62"/>
      <c r="DM14" s="62"/>
      <c r="DN14" s="62"/>
      <c r="DO14" s="62"/>
      <c r="DP14" s="62"/>
      <c r="DQ14" s="62"/>
      <c r="DR14" s="62"/>
      <c r="DS14" s="62"/>
      <c r="DT14" s="62"/>
      <c r="DU14" s="62"/>
      <c r="DV14" s="62"/>
      <c r="DW14" s="62"/>
      <c r="DX14" s="62"/>
      <c r="DY14" s="62"/>
      <c r="DZ14" s="62"/>
      <c r="EA14" s="62"/>
      <c r="EB14" s="62"/>
      <c r="EC14" s="62"/>
      <c r="ED14" s="62"/>
      <c r="EE14" s="62"/>
      <c r="EF14" s="62"/>
      <c r="EG14" s="62"/>
      <c r="EH14" s="62"/>
      <c r="EI14" s="62"/>
      <c r="EJ14" s="62"/>
      <c r="EK14" s="62"/>
      <c r="EL14" s="62"/>
      <c r="EM14" s="62"/>
      <c r="EN14" s="62"/>
      <c r="EO14" s="62"/>
      <c r="EP14" s="62"/>
      <c r="EQ14" s="62"/>
      <c r="ER14" s="62"/>
      <c r="ES14" s="62"/>
      <c r="ET14" s="62"/>
      <c r="EU14" s="62"/>
      <c r="EV14" s="62"/>
      <c r="EW14" s="62"/>
      <c r="EX14" s="62"/>
    </row>
    <row r="15" spans="1:155" ht="13.15" x14ac:dyDescent="0.35">
      <c r="A15" s="147"/>
      <c r="B15" s="28"/>
      <c r="C15" s="28"/>
      <c r="D15" s="29"/>
      <c r="E15" s="63" t="s">
        <v>1020</v>
      </c>
      <c r="F15" s="63" t="s">
        <v>1020</v>
      </c>
      <c r="G15" s="63" t="s">
        <v>1020</v>
      </c>
      <c r="H15" s="63" t="s">
        <v>1020</v>
      </c>
      <c r="I15" s="63" t="s">
        <v>1020</v>
      </c>
      <c r="J15" s="63" t="s">
        <v>1020</v>
      </c>
      <c r="K15" s="63" t="s">
        <v>1020</v>
      </c>
      <c r="L15" s="63" t="s">
        <v>1020</v>
      </c>
      <c r="M15" s="63" t="s">
        <v>1020</v>
      </c>
      <c r="N15" s="63" t="s">
        <v>1020</v>
      </c>
      <c r="O15" s="63" t="s">
        <v>1020</v>
      </c>
      <c r="P15" s="63" t="s">
        <v>1020</v>
      </c>
      <c r="Q15" s="63" t="s">
        <v>1020</v>
      </c>
      <c r="R15" s="63" t="s">
        <v>1020</v>
      </c>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c r="CM15" s="63"/>
      <c r="CN15" s="63"/>
      <c r="CO15" s="63"/>
      <c r="CP15" s="63"/>
      <c r="CQ15" s="63"/>
      <c r="CR15" s="63"/>
      <c r="CS15" s="63"/>
      <c r="CT15" s="63"/>
      <c r="CU15" s="63"/>
      <c r="CV15" s="63"/>
      <c r="CW15" s="63"/>
      <c r="CX15" s="63"/>
      <c r="CY15" s="63"/>
      <c r="CZ15" s="63"/>
      <c r="DA15" s="63"/>
      <c r="DB15" s="63"/>
      <c r="DC15" s="63"/>
      <c r="DD15" s="63"/>
      <c r="DE15" s="63"/>
      <c r="DF15" s="63"/>
      <c r="DG15" s="63"/>
      <c r="DH15" s="63"/>
      <c r="DI15" s="63"/>
      <c r="DJ15" s="63"/>
      <c r="DK15" s="63"/>
      <c r="DL15" s="63"/>
      <c r="DM15" s="63"/>
      <c r="DN15" s="63"/>
      <c r="DO15" s="63"/>
      <c r="DP15" s="63"/>
      <c r="DQ15" s="63"/>
      <c r="DR15" s="63"/>
      <c r="DS15" s="63"/>
      <c r="DT15" s="63"/>
      <c r="DU15" s="63"/>
      <c r="DV15" s="63"/>
      <c r="DW15" s="63"/>
      <c r="DX15" s="63"/>
      <c r="DY15" s="63"/>
      <c r="DZ15" s="63"/>
      <c r="EA15" s="63"/>
      <c r="EB15" s="63"/>
      <c r="EC15" s="63"/>
      <c r="ED15" s="63"/>
      <c r="EE15" s="63"/>
      <c r="EF15" s="63"/>
      <c r="EG15" s="63"/>
      <c r="EH15" s="63"/>
      <c r="EI15" s="63"/>
      <c r="EJ15" s="63"/>
      <c r="EK15" s="63"/>
      <c r="EL15" s="63"/>
      <c r="EM15" s="63"/>
      <c r="EN15" s="63"/>
      <c r="EO15" s="63"/>
      <c r="EP15" s="63"/>
      <c r="EQ15" s="63"/>
      <c r="ER15" s="63"/>
      <c r="ES15" s="63"/>
      <c r="ET15" s="63"/>
      <c r="EU15" s="63"/>
      <c r="EV15" s="63"/>
      <c r="EW15" s="63"/>
      <c r="EX15" s="63"/>
    </row>
    <row r="16" spans="1:155" ht="63.75" x14ac:dyDescent="0.35">
      <c r="A16" s="150" t="s">
        <v>77</v>
      </c>
      <c r="B16" s="27" t="s">
        <v>119</v>
      </c>
      <c r="C16" s="27" t="s">
        <v>268</v>
      </c>
      <c r="D16" s="83" t="s">
        <v>269</v>
      </c>
      <c r="E16" s="62" t="s">
        <v>115</v>
      </c>
      <c r="F16" s="62" t="s">
        <v>115</v>
      </c>
      <c r="G16" s="62" t="s">
        <v>115</v>
      </c>
      <c r="H16" s="62" t="s">
        <v>115</v>
      </c>
      <c r="I16" s="62" t="s">
        <v>115</v>
      </c>
      <c r="J16" s="62" t="s">
        <v>115</v>
      </c>
      <c r="K16" s="62" t="s">
        <v>115</v>
      </c>
      <c r="L16" s="62" t="s">
        <v>115</v>
      </c>
      <c r="M16" s="62" t="s">
        <v>115</v>
      </c>
      <c r="N16" s="62" t="s">
        <v>115</v>
      </c>
      <c r="O16" s="62" t="s">
        <v>115</v>
      </c>
      <c r="P16" s="62" t="s">
        <v>115</v>
      </c>
      <c r="Q16" s="62" t="s">
        <v>115</v>
      </c>
      <c r="R16" s="62" t="s">
        <v>115</v>
      </c>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c r="BM16" s="62"/>
      <c r="BN16" s="62"/>
      <c r="BO16" s="62"/>
      <c r="BP16" s="62"/>
      <c r="BQ16" s="62"/>
      <c r="BR16" s="62"/>
      <c r="BS16" s="62"/>
      <c r="BT16" s="62"/>
      <c r="BU16" s="62"/>
      <c r="BV16" s="62"/>
      <c r="BW16" s="62"/>
      <c r="BX16" s="62"/>
      <c r="BY16" s="62"/>
      <c r="BZ16" s="62"/>
      <c r="CA16" s="62"/>
      <c r="CB16" s="62"/>
      <c r="CC16" s="62"/>
      <c r="CD16" s="62"/>
      <c r="CE16" s="62"/>
      <c r="CF16" s="62"/>
      <c r="CG16" s="62"/>
      <c r="CH16" s="62"/>
      <c r="CI16" s="62"/>
      <c r="CJ16" s="62"/>
      <c r="CK16" s="62"/>
      <c r="CL16" s="62"/>
      <c r="CM16" s="62"/>
      <c r="CN16" s="62"/>
      <c r="CO16" s="62"/>
      <c r="CP16" s="62"/>
      <c r="CQ16" s="62"/>
      <c r="CR16" s="62"/>
      <c r="CS16" s="62"/>
      <c r="CT16" s="62"/>
      <c r="CU16" s="62"/>
      <c r="CV16" s="62"/>
      <c r="CW16" s="62"/>
      <c r="CX16" s="62"/>
      <c r="CY16" s="62"/>
      <c r="CZ16" s="62"/>
      <c r="DA16" s="62"/>
      <c r="DB16" s="62"/>
      <c r="DC16" s="62"/>
      <c r="DD16" s="62"/>
      <c r="DE16" s="62"/>
      <c r="DF16" s="62"/>
      <c r="DG16" s="62"/>
      <c r="DH16" s="62"/>
      <c r="DI16" s="62"/>
      <c r="DJ16" s="62"/>
      <c r="DK16" s="62"/>
      <c r="DL16" s="62"/>
      <c r="DM16" s="62"/>
      <c r="DN16" s="62"/>
      <c r="DO16" s="62"/>
      <c r="DP16" s="62"/>
      <c r="DQ16" s="62"/>
      <c r="DR16" s="62"/>
      <c r="DS16" s="62"/>
      <c r="DT16" s="62"/>
      <c r="DU16" s="62"/>
      <c r="DV16" s="62"/>
      <c r="DW16" s="62"/>
      <c r="DX16" s="62"/>
      <c r="DY16" s="62"/>
      <c r="DZ16" s="62"/>
      <c r="EA16" s="62"/>
      <c r="EB16" s="62"/>
      <c r="EC16" s="62"/>
      <c r="ED16" s="62"/>
      <c r="EE16" s="62"/>
      <c r="EF16" s="62"/>
      <c r="EG16" s="62"/>
      <c r="EH16" s="62"/>
      <c r="EI16" s="62"/>
      <c r="EJ16" s="62"/>
      <c r="EK16" s="62"/>
      <c r="EL16" s="62"/>
      <c r="EM16" s="62"/>
      <c r="EN16" s="62"/>
      <c r="EO16" s="62"/>
      <c r="EP16" s="62"/>
      <c r="EQ16" s="62"/>
      <c r="ER16" s="62"/>
      <c r="ES16" s="62"/>
      <c r="ET16" s="62"/>
      <c r="EU16" s="62"/>
      <c r="EV16" s="62"/>
      <c r="EW16" s="62"/>
      <c r="EX16" s="62"/>
    </row>
    <row r="17" spans="1:154" ht="13.15" x14ac:dyDescent="0.35">
      <c r="A17" s="147"/>
      <c r="B17" s="28"/>
      <c r="C17" s="28"/>
      <c r="D17" s="29"/>
      <c r="E17" s="63" t="s">
        <v>1021</v>
      </c>
      <c r="F17" s="63" t="s">
        <v>1021</v>
      </c>
      <c r="G17" s="63" t="s">
        <v>1021</v>
      </c>
      <c r="H17" s="63" t="s">
        <v>1021</v>
      </c>
      <c r="I17" s="63" t="s">
        <v>1021</v>
      </c>
      <c r="J17" s="63" t="s">
        <v>1021</v>
      </c>
      <c r="K17" s="63" t="s">
        <v>1021</v>
      </c>
      <c r="L17" s="63" t="s">
        <v>1021</v>
      </c>
      <c r="M17" s="63" t="s">
        <v>1021</v>
      </c>
      <c r="N17" s="63" t="s">
        <v>1021</v>
      </c>
      <c r="O17" s="63" t="s">
        <v>1021</v>
      </c>
      <c r="P17" s="63" t="s">
        <v>1021</v>
      </c>
      <c r="Q17" s="63" t="s">
        <v>1021</v>
      </c>
      <c r="R17" s="63" t="s">
        <v>1021</v>
      </c>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c r="CI17" s="63"/>
      <c r="CJ17" s="63"/>
      <c r="CK17" s="63"/>
      <c r="CL17" s="63"/>
      <c r="CM17" s="63"/>
      <c r="CN17" s="63"/>
      <c r="CO17" s="63"/>
      <c r="CP17" s="63"/>
      <c r="CQ17" s="63"/>
      <c r="CR17" s="63"/>
      <c r="CS17" s="63"/>
      <c r="CT17" s="63"/>
      <c r="CU17" s="63"/>
      <c r="CV17" s="63"/>
      <c r="CW17" s="63"/>
      <c r="CX17" s="63"/>
      <c r="CY17" s="63"/>
      <c r="CZ17" s="63"/>
      <c r="DA17" s="63"/>
      <c r="DB17" s="63"/>
      <c r="DC17" s="63"/>
      <c r="DD17" s="63"/>
      <c r="DE17" s="63"/>
      <c r="DF17" s="63"/>
      <c r="DG17" s="63"/>
      <c r="DH17" s="63"/>
      <c r="DI17" s="63"/>
      <c r="DJ17" s="63"/>
      <c r="DK17" s="63"/>
      <c r="DL17" s="63"/>
      <c r="DM17" s="63"/>
      <c r="DN17" s="63"/>
      <c r="DO17" s="63"/>
      <c r="DP17" s="63"/>
      <c r="DQ17" s="63"/>
      <c r="DR17" s="63"/>
      <c r="DS17" s="63"/>
      <c r="DT17" s="63"/>
      <c r="DU17" s="63"/>
      <c r="DV17" s="63"/>
      <c r="DW17" s="63"/>
      <c r="DX17" s="63"/>
      <c r="DY17" s="63"/>
      <c r="DZ17" s="63"/>
      <c r="EA17" s="63"/>
      <c r="EB17" s="63"/>
      <c r="EC17" s="63"/>
      <c r="ED17" s="63"/>
      <c r="EE17" s="63"/>
      <c r="EF17" s="63"/>
      <c r="EG17" s="63"/>
      <c r="EH17" s="63"/>
      <c r="EI17" s="63"/>
      <c r="EJ17" s="63"/>
      <c r="EK17" s="63"/>
      <c r="EL17" s="63"/>
      <c r="EM17" s="63"/>
      <c r="EN17" s="63"/>
      <c r="EO17" s="63"/>
      <c r="EP17" s="63"/>
      <c r="EQ17" s="63"/>
      <c r="ER17" s="63"/>
      <c r="ES17" s="63"/>
      <c r="ET17" s="63"/>
      <c r="EU17" s="63"/>
      <c r="EV17" s="63"/>
      <c r="EW17" s="63"/>
      <c r="EX17" s="63"/>
    </row>
    <row r="18" spans="1:154" ht="25.5" x14ac:dyDescent="0.35">
      <c r="A18" s="150" t="s">
        <v>78</v>
      </c>
      <c r="B18" s="27" t="s">
        <v>119</v>
      </c>
      <c r="C18" s="27" t="s">
        <v>164</v>
      </c>
      <c r="D18" s="30" t="s">
        <v>215</v>
      </c>
      <c r="E18" s="62" t="s">
        <v>764</v>
      </c>
      <c r="F18" s="62" t="s">
        <v>759</v>
      </c>
      <c r="G18" s="62" t="s">
        <v>759</v>
      </c>
      <c r="H18" s="62" t="s">
        <v>769</v>
      </c>
      <c r="I18" s="62" t="s">
        <v>769</v>
      </c>
      <c r="J18" s="62" t="s">
        <v>769</v>
      </c>
      <c r="K18" s="62" t="s">
        <v>769</v>
      </c>
      <c r="L18" s="62" t="s">
        <v>759</v>
      </c>
      <c r="M18" s="62" t="s">
        <v>769</v>
      </c>
      <c r="N18" s="62" t="s">
        <v>769</v>
      </c>
      <c r="O18" s="62" t="s">
        <v>769</v>
      </c>
      <c r="P18" s="62" t="s">
        <v>769</v>
      </c>
      <c r="Q18" s="62" t="s">
        <v>769</v>
      </c>
      <c r="R18" s="62" t="s">
        <v>769</v>
      </c>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c r="BX18" s="62"/>
      <c r="BY18" s="62"/>
      <c r="BZ18" s="62"/>
      <c r="CA18" s="62"/>
      <c r="CB18" s="62"/>
      <c r="CC18" s="62"/>
      <c r="CD18" s="62"/>
      <c r="CE18" s="62"/>
      <c r="CF18" s="62"/>
      <c r="CG18" s="62"/>
      <c r="CH18" s="62"/>
      <c r="CI18" s="62"/>
      <c r="CJ18" s="62"/>
      <c r="CK18" s="62"/>
      <c r="CL18" s="62"/>
      <c r="CM18" s="62"/>
      <c r="CN18" s="62"/>
      <c r="CO18" s="62"/>
      <c r="CP18" s="62"/>
      <c r="CQ18" s="62"/>
      <c r="CR18" s="62"/>
      <c r="CS18" s="62"/>
      <c r="CT18" s="62"/>
      <c r="CU18" s="62"/>
      <c r="CV18" s="62"/>
      <c r="CW18" s="62"/>
      <c r="CX18" s="62"/>
      <c r="CY18" s="62"/>
      <c r="CZ18" s="62"/>
      <c r="DA18" s="62"/>
      <c r="DB18" s="62"/>
      <c r="DC18" s="62"/>
      <c r="DD18" s="62"/>
      <c r="DE18" s="62"/>
      <c r="DF18" s="62"/>
      <c r="DG18" s="62"/>
      <c r="DH18" s="62"/>
      <c r="DI18" s="62"/>
      <c r="DJ18" s="62"/>
      <c r="DK18" s="62"/>
      <c r="DL18" s="62"/>
      <c r="DM18" s="62"/>
      <c r="DN18" s="62"/>
      <c r="DO18" s="62"/>
      <c r="DP18" s="62"/>
      <c r="DQ18" s="62"/>
      <c r="DR18" s="62"/>
      <c r="DS18" s="62"/>
      <c r="DT18" s="62"/>
      <c r="DU18" s="62"/>
      <c r="DV18" s="62"/>
      <c r="DW18" s="62"/>
      <c r="DX18" s="62"/>
      <c r="DY18" s="62"/>
      <c r="DZ18" s="62"/>
      <c r="EA18" s="62"/>
      <c r="EB18" s="62"/>
      <c r="EC18" s="62"/>
      <c r="ED18" s="62"/>
      <c r="EE18" s="62"/>
      <c r="EF18" s="62"/>
      <c r="EG18" s="62"/>
      <c r="EH18" s="62"/>
      <c r="EI18" s="62"/>
      <c r="EJ18" s="62"/>
      <c r="EK18" s="62"/>
      <c r="EL18" s="62"/>
      <c r="EM18" s="62"/>
      <c r="EN18" s="62"/>
      <c r="EO18" s="62"/>
      <c r="EP18" s="62"/>
      <c r="EQ18" s="62"/>
      <c r="ER18" s="62"/>
      <c r="ES18" s="62"/>
      <c r="ET18" s="62"/>
      <c r="EU18" s="62"/>
      <c r="EV18" s="62"/>
      <c r="EW18" s="62"/>
      <c r="EX18" s="62"/>
    </row>
    <row r="19" spans="1:154" ht="165.75" x14ac:dyDescent="0.35">
      <c r="A19" s="147"/>
      <c r="B19" s="28"/>
      <c r="C19" s="28"/>
      <c r="D19" s="29"/>
      <c r="E19" s="63" t="s">
        <v>1227</v>
      </c>
      <c r="F19" s="63"/>
      <c r="G19" s="63"/>
      <c r="H19" s="63" t="s">
        <v>1245</v>
      </c>
      <c r="I19" s="63" t="s">
        <v>1277</v>
      </c>
      <c r="J19" s="63" t="s">
        <v>1251</v>
      </c>
      <c r="K19" s="63" t="s">
        <v>1242</v>
      </c>
      <c r="L19" s="63"/>
      <c r="M19" s="63" t="s">
        <v>1268</v>
      </c>
      <c r="N19" s="63" t="s">
        <v>1245</v>
      </c>
      <c r="O19" s="63" t="s">
        <v>1267</v>
      </c>
      <c r="P19" s="63" t="s">
        <v>1269</v>
      </c>
      <c r="Q19" s="63" t="s">
        <v>1245</v>
      </c>
      <c r="R19" s="63" t="s">
        <v>1245</v>
      </c>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c r="CK19" s="63"/>
      <c r="CL19" s="63"/>
      <c r="CM19" s="63"/>
      <c r="CN19" s="63"/>
      <c r="CO19" s="63"/>
      <c r="CP19" s="63"/>
      <c r="CQ19" s="63"/>
      <c r="CR19" s="63"/>
      <c r="CS19" s="63"/>
      <c r="CT19" s="63"/>
      <c r="CU19" s="63"/>
      <c r="CV19" s="63"/>
      <c r="CW19" s="63"/>
      <c r="CX19" s="63"/>
      <c r="CY19" s="63"/>
      <c r="CZ19" s="63"/>
      <c r="DA19" s="63"/>
      <c r="DB19" s="63"/>
      <c r="DC19" s="63"/>
      <c r="DD19" s="63"/>
      <c r="DE19" s="63"/>
      <c r="DF19" s="63"/>
      <c r="DG19" s="63"/>
      <c r="DH19" s="63"/>
      <c r="DI19" s="63"/>
      <c r="DJ19" s="63"/>
      <c r="DK19" s="63"/>
      <c r="DL19" s="63"/>
      <c r="DM19" s="63"/>
      <c r="DN19" s="63"/>
      <c r="DO19" s="63"/>
      <c r="DP19" s="63"/>
      <c r="DQ19" s="63"/>
      <c r="DR19" s="63"/>
      <c r="DS19" s="63"/>
      <c r="DT19" s="63"/>
      <c r="DU19" s="63"/>
      <c r="DV19" s="63"/>
      <c r="DW19" s="63"/>
      <c r="DX19" s="63"/>
      <c r="DY19" s="63"/>
      <c r="DZ19" s="63"/>
      <c r="EA19" s="63"/>
      <c r="EB19" s="63"/>
      <c r="EC19" s="63"/>
      <c r="ED19" s="63"/>
      <c r="EE19" s="63"/>
      <c r="EF19" s="63"/>
      <c r="EG19" s="63"/>
      <c r="EH19" s="63"/>
      <c r="EI19" s="63"/>
      <c r="EJ19" s="63"/>
      <c r="EK19" s="63"/>
      <c r="EL19" s="63"/>
      <c r="EM19" s="63"/>
      <c r="EN19" s="63"/>
      <c r="EO19" s="63"/>
      <c r="EP19" s="63"/>
      <c r="EQ19" s="63"/>
      <c r="ER19" s="63"/>
      <c r="ES19" s="63"/>
      <c r="ET19" s="63"/>
      <c r="EU19" s="63"/>
      <c r="EV19" s="63"/>
      <c r="EW19" s="63"/>
      <c r="EX19" s="63"/>
    </row>
    <row r="20" spans="1:154" ht="25.5" x14ac:dyDescent="0.35">
      <c r="A20" s="150" t="s">
        <v>79</v>
      </c>
      <c r="B20" s="27" t="s">
        <v>119</v>
      </c>
      <c r="C20" s="27" t="s">
        <v>165</v>
      </c>
      <c r="D20" s="83" t="s">
        <v>216</v>
      </c>
      <c r="E20" s="62" t="s">
        <v>759</v>
      </c>
      <c r="F20" s="62" t="s">
        <v>759</v>
      </c>
      <c r="G20" s="62" t="s">
        <v>759</v>
      </c>
      <c r="H20" s="62" t="s">
        <v>759</v>
      </c>
      <c r="I20" s="62" t="s">
        <v>759</v>
      </c>
      <c r="J20" s="62" t="s">
        <v>759</v>
      </c>
      <c r="K20" s="62" t="s">
        <v>759</v>
      </c>
      <c r="L20" s="62" t="s">
        <v>759</v>
      </c>
      <c r="M20" s="62" t="s">
        <v>759</v>
      </c>
      <c r="N20" s="62" t="s">
        <v>759</v>
      </c>
      <c r="O20" s="62" t="s">
        <v>759</v>
      </c>
      <c r="P20" s="62" t="s">
        <v>759</v>
      </c>
      <c r="Q20" s="62" t="s">
        <v>759</v>
      </c>
      <c r="R20" s="62" t="s">
        <v>759</v>
      </c>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c r="CH20" s="62"/>
      <c r="CI20" s="62"/>
      <c r="CJ20" s="62"/>
      <c r="CK20" s="62"/>
      <c r="CL20" s="62"/>
      <c r="CM20" s="62"/>
      <c r="CN20" s="62"/>
      <c r="CO20" s="62"/>
      <c r="CP20" s="62"/>
      <c r="CQ20" s="62"/>
      <c r="CR20" s="62"/>
      <c r="CS20" s="62"/>
      <c r="CT20" s="62"/>
      <c r="CU20" s="62"/>
      <c r="CV20" s="62"/>
      <c r="CW20" s="62"/>
      <c r="CX20" s="62"/>
      <c r="CY20" s="62"/>
      <c r="CZ20" s="62"/>
      <c r="DA20" s="62"/>
      <c r="DB20" s="62"/>
      <c r="DC20" s="62"/>
      <c r="DD20" s="62"/>
      <c r="DE20" s="62"/>
      <c r="DF20" s="62"/>
      <c r="DG20" s="62"/>
      <c r="DH20" s="62"/>
      <c r="DI20" s="62"/>
      <c r="DJ20" s="62"/>
      <c r="DK20" s="62"/>
      <c r="DL20" s="62"/>
      <c r="DM20" s="62"/>
      <c r="DN20" s="62"/>
      <c r="DO20" s="62"/>
      <c r="DP20" s="62"/>
      <c r="DQ20" s="62"/>
      <c r="DR20" s="62"/>
      <c r="DS20" s="62"/>
      <c r="DT20" s="62"/>
      <c r="DU20" s="62"/>
      <c r="DV20" s="62"/>
      <c r="DW20" s="62"/>
      <c r="DX20" s="62"/>
      <c r="DY20" s="62"/>
      <c r="DZ20" s="62"/>
      <c r="EA20" s="62"/>
      <c r="EB20" s="62"/>
      <c r="EC20" s="62"/>
      <c r="ED20" s="62"/>
      <c r="EE20" s="62"/>
      <c r="EF20" s="62"/>
      <c r="EG20" s="62"/>
      <c r="EH20" s="62"/>
      <c r="EI20" s="62"/>
      <c r="EJ20" s="62"/>
      <c r="EK20" s="62"/>
      <c r="EL20" s="62"/>
      <c r="EM20" s="62"/>
      <c r="EN20" s="62"/>
      <c r="EO20" s="62"/>
      <c r="EP20" s="62"/>
      <c r="EQ20" s="62"/>
      <c r="ER20" s="62"/>
      <c r="ES20" s="62"/>
      <c r="ET20" s="62"/>
      <c r="EU20" s="62"/>
      <c r="EV20" s="62"/>
      <c r="EW20" s="62"/>
      <c r="EX20" s="62"/>
    </row>
    <row r="21" spans="1:154" ht="13.15" x14ac:dyDescent="0.35">
      <c r="A21" s="147"/>
      <c r="B21" s="28"/>
      <c r="C21" s="28"/>
      <c r="D21" s="29"/>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63"/>
      <c r="CB21" s="63"/>
      <c r="CC21" s="63"/>
      <c r="CD21" s="63"/>
      <c r="CE21" s="63"/>
      <c r="CF21" s="63"/>
      <c r="CG21" s="63"/>
      <c r="CH21" s="63"/>
      <c r="CI21" s="63"/>
      <c r="CJ21" s="63"/>
      <c r="CK21" s="63"/>
      <c r="CL21" s="63"/>
      <c r="CM21" s="63"/>
      <c r="CN21" s="63"/>
      <c r="CO21" s="63"/>
      <c r="CP21" s="63"/>
      <c r="CQ21" s="63"/>
      <c r="CR21" s="63"/>
      <c r="CS21" s="63"/>
      <c r="CT21" s="63"/>
      <c r="CU21" s="63"/>
      <c r="CV21" s="63"/>
      <c r="CW21" s="63"/>
      <c r="CX21" s="63"/>
      <c r="CY21" s="63"/>
      <c r="CZ21" s="63"/>
      <c r="DA21" s="63"/>
      <c r="DB21" s="63"/>
      <c r="DC21" s="63"/>
      <c r="DD21" s="63"/>
      <c r="DE21" s="63"/>
      <c r="DF21" s="63"/>
      <c r="DG21" s="63"/>
      <c r="DH21" s="63"/>
      <c r="DI21" s="63"/>
      <c r="DJ21" s="63"/>
      <c r="DK21" s="63"/>
      <c r="DL21" s="63"/>
      <c r="DM21" s="63"/>
      <c r="DN21" s="63"/>
      <c r="DO21" s="63"/>
      <c r="DP21" s="63"/>
      <c r="DQ21" s="63"/>
      <c r="DR21" s="63"/>
      <c r="DS21" s="63"/>
      <c r="DT21" s="63"/>
      <c r="DU21" s="63"/>
      <c r="DV21" s="63"/>
      <c r="DW21" s="63"/>
      <c r="DX21" s="63"/>
      <c r="DY21" s="63"/>
      <c r="DZ21" s="63"/>
      <c r="EA21" s="63"/>
      <c r="EB21" s="63"/>
      <c r="EC21" s="63"/>
      <c r="ED21" s="63"/>
      <c r="EE21" s="63"/>
      <c r="EF21" s="63"/>
      <c r="EG21" s="63"/>
      <c r="EH21" s="63"/>
      <c r="EI21" s="63"/>
      <c r="EJ21" s="63"/>
      <c r="EK21" s="63"/>
      <c r="EL21" s="63"/>
      <c r="EM21" s="63"/>
      <c r="EN21" s="63"/>
      <c r="EO21" s="63"/>
      <c r="EP21" s="63"/>
      <c r="EQ21" s="63"/>
      <c r="ER21" s="63"/>
      <c r="ES21" s="63"/>
      <c r="ET21" s="63"/>
      <c r="EU21" s="63"/>
      <c r="EV21" s="63"/>
      <c r="EW21" s="63"/>
      <c r="EX21" s="63"/>
    </row>
    <row r="22" spans="1:154" ht="38.25" x14ac:dyDescent="0.35">
      <c r="A22" s="150" t="s">
        <v>80</v>
      </c>
      <c r="B22" s="27" t="s">
        <v>119</v>
      </c>
      <c r="C22" s="27" t="s">
        <v>166</v>
      </c>
      <c r="D22" s="30" t="s">
        <v>217</v>
      </c>
      <c r="E22" s="62" t="s">
        <v>759</v>
      </c>
      <c r="F22" s="62" t="s">
        <v>759</v>
      </c>
      <c r="G22" s="62" t="s">
        <v>759</v>
      </c>
      <c r="H22" s="62" t="s">
        <v>759</v>
      </c>
      <c r="I22" s="62" t="s">
        <v>759</v>
      </c>
      <c r="J22" s="62" t="s">
        <v>759</v>
      </c>
      <c r="K22" s="62" t="s">
        <v>759</v>
      </c>
      <c r="L22" s="62" t="s">
        <v>759</v>
      </c>
      <c r="M22" s="62" t="s">
        <v>759</v>
      </c>
      <c r="N22" s="62" t="s">
        <v>759</v>
      </c>
      <c r="O22" s="62" t="s">
        <v>759</v>
      </c>
      <c r="P22" s="62" t="s">
        <v>759</v>
      </c>
      <c r="Q22" s="62" t="s">
        <v>759</v>
      </c>
      <c r="R22" s="62" t="s">
        <v>759</v>
      </c>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c r="BX22" s="62"/>
      <c r="BY22" s="62"/>
      <c r="BZ22" s="62"/>
      <c r="CA22" s="62"/>
      <c r="CB22" s="62"/>
      <c r="CC22" s="62"/>
      <c r="CD22" s="62"/>
      <c r="CE22" s="62"/>
      <c r="CF22" s="62"/>
      <c r="CG22" s="62"/>
      <c r="CH22" s="62"/>
      <c r="CI22" s="62"/>
      <c r="CJ22" s="62"/>
      <c r="CK22" s="62"/>
      <c r="CL22" s="62"/>
      <c r="CM22" s="62"/>
      <c r="CN22" s="62"/>
      <c r="CO22" s="62"/>
      <c r="CP22" s="62"/>
      <c r="CQ22" s="62"/>
      <c r="CR22" s="62"/>
      <c r="CS22" s="62"/>
      <c r="CT22" s="62"/>
      <c r="CU22" s="62"/>
      <c r="CV22" s="62"/>
      <c r="CW22" s="62"/>
      <c r="CX22" s="62"/>
      <c r="CY22" s="62"/>
      <c r="CZ22" s="62"/>
      <c r="DA22" s="62"/>
      <c r="DB22" s="62"/>
      <c r="DC22" s="62"/>
      <c r="DD22" s="62"/>
      <c r="DE22" s="62"/>
      <c r="DF22" s="62"/>
      <c r="DG22" s="62"/>
      <c r="DH22" s="62"/>
      <c r="DI22" s="62"/>
      <c r="DJ22" s="62"/>
      <c r="DK22" s="62"/>
      <c r="DL22" s="62"/>
      <c r="DM22" s="62"/>
      <c r="DN22" s="62"/>
      <c r="DO22" s="62"/>
      <c r="DP22" s="62"/>
      <c r="DQ22" s="62"/>
      <c r="DR22" s="62"/>
      <c r="DS22" s="62"/>
      <c r="DT22" s="62"/>
      <c r="DU22" s="62"/>
      <c r="DV22" s="62"/>
      <c r="DW22" s="62"/>
      <c r="DX22" s="62"/>
      <c r="DY22" s="62"/>
      <c r="DZ22" s="62"/>
      <c r="EA22" s="62"/>
      <c r="EB22" s="62"/>
      <c r="EC22" s="62"/>
      <c r="ED22" s="62"/>
      <c r="EE22" s="62"/>
      <c r="EF22" s="62"/>
      <c r="EG22" s="62"/>
      <c r="EH22" s="62"/>
      <c r="EI22" s="62"/>
      <c r="EJ22" s="62"/>
      <c r="EK22" s="62"/>
      <c r="EL22" s="62"/>
      <c r="EM22" s="62"/>
      <c r="EN22" s="62"/>
      <c r="EO22" s="62"/>
      <c r="EP22" s="62"/>
      <c r="EQ22" s="62"/>
      <c r="ER22" s="62"/>
      <c r="ES22" s="62"/>
      <c r="ET22" s="62"/>
      <c r="EU22" s="62"/>
      <c r="EV22" s="62"/>
      <c r="EW22" s="62"/>
      <c r="EX22" s="62"/>
    </row>
    <row r="23" spans="1:154" ht="13.15" x14ac:dyDescent="0.35">
      <c r="A23" s="147"/>
      <c r="B23" s="28"/>
      <c r="C23" s="28"/>
      <c r="D23" s="29"/>
      <c r="E23" s="63"/>
      <c r="F23" s="63"/>
      <c r="G23" s="63"/>
      <c r="H23" s="63"/>
      <c r="I23" s="63"/>
      <c r="J23" s="63"/>
      <c r="K23" s="63"/>
      <c r="L23" s="63"/>
      <c r="M23" s="63"/>
      <c r="N23" s="63"/>
      <c r="O23" s="63"/>
      <c r="P23" s="63"/>
      <c r="Q23" s="63"/>
      <c r="R23" s="63"/>
      <c r="S23" s="63"/>
      <c r="T23" s="63"/>
      <c r="U23" s="63"/>
      <c r="V23" s="63"/>
      <c r="W23" s="63"/>
      <c r="X23" s="63"/>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63"/>
      <c r="BX23" s="63"/>
      <c r="BY23" s="63"/>
      <c r="BZ23" s="63"/>
      <c r="CA23" s="63"/>
      <c r="CB23" s="63"/>
      <c r="CC23" s="63"/>
      <c r="CD23" s="63"/>
      <c r="CE23" s="63"/>
      <c r="CF23" s="63"/>
      <c r="CG23" s="63"/>
      <c r="CH23" s="63"/>
      <c r="CI23" s="63"/>
      <c r="CJ23" s="63"/>
      <c r="CK23" s="63"/>
      <c r="CL23" s="63"/>
      <c r="CM23" s="63"/>
      <c r="CN23" s="63"/>
      <c r="CO23" s="63"/>
      <c r="CP23" s="63"/>
      <c r="CQ23" s="63"/>
      <c r="CR23" s="63"/>
      <c r="CS23" s="63"/>
      <c r="CT23" s="63"/>
      <c r="CU23" s="63"/>
      <c r="CV23" s="63"/>
      <c r="CW23" s="63"/>
      <c r="CX23" s="63"/>
      <c r="CY23" s="63"/>
      <c r="CZ23" s="63"/>
      <c r="DA23" s="63"/>
      <c r="DB23" s="63"/>
      <c r="DC23" s="63"/>
      <c r="DD23" s="63"/>
      <c r="DE23" s="63"/>
      <c r="DF23" s="63"/>
      <c r="DG23" s="63"/>
      <c r="DH23" s="63"/>
      <c r="DI23" s="63"/>
      <c r="DJ23" s="63"/>
      <c r="DK23" s="63"/>
      <c r="DL23" s="63"/>
      <c r="DM23" s="63"/>
      <c r="DN23" s="63"/>
      <c r="DO23" s="63"/>
      <c r="DP23" s="63"/>
      <c r="DQ23" s="63"/>
      <c r="DR23" s="63"/>
      <c r="DS23" s="63"/>
      <c r="DT23" s="63"/>
      <c r="DU23" s="63"/>
      <c r="DV23" s="63"/>
      <c r="DW23" s="63"/>
      <c r="DX23" s="63"/>
      <c r="DY23" s="63"/>
      <c r="DZ23" s="63"/>
      <c r="EA23" s="63"/>
      <c r="EB23" s="63"/>
      <c r="EC23" s="63"/>
      <c r="ED23" s="63"/>
      <c r="EE23" s="63"/>
      <c r="EF23" s="63"/>
      <c r="EG23" s="63"/>
      <c r="EH23" s="63"/>
      <c r="EI23" s="63"/>
      <c r="EJ23" s="63"/>
      <c r="EK23" s="63"/>
      <c r="EL23" s="63"/>
      <c r="EM23" s="63"/>
      <c r="EN23" s="63"/>
      <c r="EO23" s="63"/>
      <c r="EP23" s="63"/>
      <c r="EQ23" s="63"/>
      <c r="ER23" s="63"/>
      <c r="ES23" s="63"/>
      <c r="ET23" s="63"/>
      <c r="EU23" s="63"/>
      <c r="EV23" s="63"/>
      <c r="EW23" s="63"/>
      <c r="EX23" s="63"/>
    </row>
    <row r="24" spans="1:154" ht="38.25" x14ac:dyDescent="0.35">
      <c r="A24" s="150" t="s">
        <v>81</v>
      </c>
      <c r="B24" s="27" t="s">
        <v>119</v>
      </c>
      <c r="C24" s="27" t="s">
        <v>167</v>
      </c>
      <c r="D24" s="81" t="s">
        <v>218</v>
      </c>
      <c r="E24" s="62" t="s">
        <v>759</v>
      </c>
      <c r="F24" s="62" t="s">
        <v>759</v>
      </c>
      <c r="G24" s="62" t="s">
        <v>759</v>
      </c>
      <c r="H24" s="62" t="s">
        <v>759</v>
      </c>
      <c r="I24" s="62" t="s">
        <v>759</v>
      </c>
      <c r="J24" s="62" t="s">
        <v>759</v>
      </c>
      <c r="K24" s="62" t="s">
        <v>759</v>
      </c>
      <c r="L24" s="62" t="s">
        <v>759</v>
      </c>
      <c r="M24" s="62" t="s">
        <v>759</v>
      </c>
      <c r="N24" s="62" t="s">
        <v>759</v>
      </c>
      <c r="O24" s="62" t="s">
        <v>759</v>
      </c>
      <c r="P24" s="62" t="s">
        <v>759</v>
      </c>
      <c r="Q24" s="62" t="s">
        <v>759</v>
      </c>
      <c r="R24" s="62" t="s">
        <v>759</v>
      </c>
      <c r="S24" s="62"/>
      <c r="T24" s="62"/>
      <c r="U24" s="62"/>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c r="BX24" s="62"/>
      <c r="BY24" s="62"/>
      <c r="BZ24" s="62"/>
      <c r="CA24" s="62"/>
      <c r="CB24" s="62"/>
      <c r="CC24" s="62"/>
      <c r="CD24" s="62"/>
      <c r="CE24" s="62"/>
      <c r="CF24" s="62"/>
      <c r="CG24" s="62"/>
      <c r="CH24" s="62"/>
      <c r="CI24" s="62"/>
      <c r="CJ24" s="62"/>
      <c r="CK24" s="62"/>
      <c r="CL24" s="62"/>
      <c r="CM24" s="62"/>
      <c r="CN24" s="62"/>
      <c r="CO24" s="62"/>
      <c r="CP24" s="62"/>
      <c r="CQ24" s="62"/>
      <c r="CR24" s="62"/>
      <c r="CS24" s="62"/>
      <c r="CT24" s="62"/>
      <c r="CU24" s="62"/>
      <c r="CV24" s="62"/>
      <c r="CW24" s="62"/>
      <c r="CX24" s="62"/>
      <c r="CY24" s="62"/>
      <c r="CZ24" s="62"/>
      <c r="DA24" s="62"/>
      <c r="DB24" s="62"/>
      <c r="DC24" s="62"/>
      <c r="DD24" s="62"/>
      <c r="DE24" s="62"/>
      <c r="DF24" s="62"/>
      <c r="DG24" s="62"/>
      <c r="DH24" s="62"/>
      <c r="DI24" s="62"/>
      <c r="DJ24" s="62"/>
      <c r="DK24" s="62"/>
      <c r="DL24" s="62"/>
      <c r="DM24" s="62"/>
      <c r="DN24" s="62"/>
      <c r="DO24" s="62"/>
      <c r="DP24" s="62"/>
      <c r="DQ24" s="62"/>
      <c r="DR24" s="62"/>
      <c r="DS24" s="62"/>
      <c r="DT24" s="62"/>
      <c r="DU24" s="62"/>
      <c r="DV24" s="62"/>
      <c r="DW24" s="62"/>
      <c r="DX24" s="62"/>
      <c r="DY24" s="62"/>
      <c r="DZ24" s="62"/>
      <c r="EA24" s="62"/>
      <c r="EB24" s="62"/>
      <c r="EC24" s="62"/>
      <c r="ED24" s="62"/>
      <c r="EE24" s="62"/>
      <c r="EF24" s="62"/>
      <c r="EG24" s="62"/>
      <c r="EH24" s="62"/>
      <c r="EI24" s="62"/>
      <c r="EJ24" s="62"/>
      <c r="EK24" s="62"/>
      <c r="EL24" s="62"/>
      <c r="EM24" s="62"/>
      <c r="EN24" s="62"/>
      <c r="EO24" s="62"/>
      <c r="EP24" s="62"/>
      <c r="EQ24" s="62"/>
      <c r="ER24" s="62"/>
      <c r="ES24" s="62"/>
      <c r="ET24" s="62"/>
      <c r="EU24" s="62"/>
      <c r="EV24" s="62"/>
      <c r="EW24" s="62"/>
      <c r="EX24" s="62"/>
    </row>
    <row r="25" spans="1:154" ht="13.15" x14ac:dyDescent="0.35">
      <c r="A25" s="147"/>
      <c r="B25" s="28"/>
      <c r="C25" s="28"/>
      <c r="D25" s="29"/>
      <c r="E25" s="63"/>
      <c r="F25" s="63"/>
      <c r="G25" s="63"/>
      <c r="H25" s="63"/>
      <c r="I25" s="63"/>
      <c r="J25" s="63"/>
      <c r="K25" s="63"/>
      <c r="L25" s="63"/>
      <c r="M25" s="63"/>
      <c r="N25" s="63"/>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c r="AZ25" s="63"/>
      <c r="BA25" s="63"/>
      <c r="BB25" s="63"/>
      <c r="BC25" s="63"/>
      <c r="BD25" s="63"/>
      <c r="BE25" s="63"/>
      <c r="BF25" s="63"/>
      <c r="BG25" s="63"/>
      <c r="BH25" s="63"/>
      <c r="BI25" s="63"/>
      <c r="BJ25" s="63"/>
      <c r="BK25" s="63"/>
      <c r="BL25" s="63"/>
      <c r="BM25" s="63"/>
      <c r="BN25" s="63"/>
      <c r="BO25" s="63"/>
      <c r="BP25" s="63"/>
      <c r="BQ25" s="63"/>
      <c r="BR25" s="63"/>
      <c r="BS25" s="63"/>
      <c r="BT25" s="63"/>
      <c r="BU25" s="63"/>
      <c r="BV25" s="63"/>
      <c r="BW25" s="63"/>
      <c r="BX25" s="63"/>
      <c r="BY25" s="63"/>
      <c r="BZ25" s="63"/>
      <c r="CA25" s="63"/>
      <c r="CB25" s="63"/>
      <c r="CC25" s="63"/>
      <c r="CD25" s="63"/>
      <c r="CE25" s="63"/>
      <c r="CF25" s="63"/>
      <c r="CG25" s="63"/>
      <c r="CH25" s="63"/>
      <c r="CI25" s="63"/>
      <c r="CJ25" s="63"/>
      <c r="CK25" s="63"/>
      <c r="CL25" s="63"/>
      <c r="CM25" s="63"/>
      <c r="CN25" s="63"/>
      <c r="CO25" s="63"/>
      <c r="CP25" s="63"/>
      <c r="CQ25" s="63"/>
      <c r="CR25" s="63"/>
      <c r="CS25" s="63"/>
      <c r="CT25" s="63"/>
      <c r="CU25" s="63"/>
      <c r="CV25" s="63"/>
      <c r="CW25" s="63"/>
      <c r="CX25" s="63"/>
      <c r="CY25" s="63"/>
      <c r="CZ25" s="63"/>
      <c r="DA25" s="63"/>
      <c r="DB25" s="63"/>
      <c r="DC25" s="63"/>
      <c r="DD25" s="63"/>
      <c r="DE25" s="63"/>
      <c r="DF25" s="63"/>
      <c r="DG25" s="63"/>
      <c r="DH25" s="63"/>
      <c r="DI25" s="63"/>
      <c r="DJ25" s="63"/>
      <c r="DK25" s="63"/>
      <c r="DL25" s="63"/>
      <c r="DM25" s="63"/>
      <c r="DN25" s="63"/>
      <c r="DO25" s="63"/>
      <c r="DP25" s="63"/>
      <c r="DQ25" s="63"/>
      <c r="DR25" s="63"/>
      <c r="DS25" s="63"/>
      <c r="DT25" s="63"/>
      <c r="DU25" s="63"/>
      <c r="DV25" s="63"/>
      <c r="DW25" s="63"/>
      <c r="DX25" s="63"/>
      <c r="DY25" s="63"/>
      <c r="DZ25" s="63"/>
      <c r="EA25" s="63"/>
      <c r="EB25" s="63"/>
      <c r="EC25" s="63"/>
      <c r="ED25" s="63"/>
      <c r="EE25" s="63"/>
      <c r="EF25" s="63"/>
      <c r="EG25" s="63"/>
      <c r="EH25" s="63"/>
      <c r="EI25" s="63"/>
      <c r="EJ25" s="63"/>
      <c r="EK25" s="63"/>
      <c r="EL25" s="63"/>
      <c r="EM25" s="63"/>
      <c r="EN25" s="63"/>
      <c r="EO25" s="63"/>
      <c r="EP25" s="63"/>
      <c r="EQ25" s="63"/>
      <c r="ER25" s="63"/>
      <c r="ES25" s="63"/>
      <c r="ET25" s="63"/>
      <c r="EU25" s="63"/>
      <c r="EV25" s="63"/>
      <c r="EW25" s="63"/>
      <c r="EX25" s="63"/>
    </row>
    <row r="26" spans="1:154" ht="51" x14ac:dyDescent="0.35">
      <c r="A26" s="150" t="s">
        <v>82</v>
      </c>
      <c r="B26" s="27" t="s">
        <v>119</v>
      </c>
      <c r="C26" s="27" t="s">
        <v>168</v>
      </c>
      <c r="D26" s="30" t="s">
        <v>219</v>
      </c>
      <c r="E26" s="62" t="s">
        <v>115</v>
      </c>
      <c r="F26" s="62" t="s">
        <v>115</v>
      </c>
      <c r="G26" s="62" t="s">
        <v>115</v>
      </c>
      <c r="H26" s="62" t="s">
        <v>115</v>
      </c>
      <c r="I26" s="62" t="s">
        <v>115</v>
      </c>
      <c r="J26" s="62" t="s">
        <v>115</v>
      </c>
      <c r="K26" s="62" t="s">
        <v>115</v>
      </c>
      <c r="L26" s="62" t="s">
        <v>115</v>
      </c>
      <c r="M26" s="62" t="s">
        <v>115</v>
      </c>
      <c r="N26" s="62" t="s">
        <v>115</v>
      </c>
      <c r="O26" s="62" t="s">
        <v>115</v>
      </c>
      <c r="P26" s="62" t="s">
        <v>115</v>
      </c>
      <c r="Q26" s="62" t="s">
        <v>115</v>
      </c>
      <c r="R26" s="62" t="s">
        <v>115</v>
      </c>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c r="BX26" s="62"/>
      <c r="BY26" s="62"/>
      <c r="BZ26" s="62"/>
      <c r="CA26" s="62"/>
      <c r="CB26" s="62"/>
      <c r="CC26" s="62"/>
      <c r="CD26" s="62"/>
      <c r="CE26" s="62"/>
      <c r="CF26" s="62"/>
      <c r="CG26" s="62"/>
      <c r="CH26" s="62"/>
      <c r="CI26" s="62"/>
      <c r="CJ26" s="62"/>
      <c r="CK26" s="62"/>
      <c r="CL26" s="62"/>
      <c r="CM26" s="62"/>
      <c r="CN26" s="62"/>
      <c r="CO26" s="62"/>
      <c r="CP26" s="62"/>
      <c r="CQ26" s="62"/>
      <c r="CR26" s="62"/>
      <c r="CS26" s="62"/>
      <c r="CT26" s="62"/>
      <c r="CU26" s="62"/>
      <c r="CV26" s="62"/>
      <c r="CW26" s="62"/>
      <c r="CX26" s="62"/>
      <c r="CY26" s="62"/>
      <c r="CZ26" s="62"/>
      <c r="DA26" s="62"/>
      <c r="DB26" s="62"/>
      <c r="DC26" s="62"/>
      <c r="DD26" s="62"/>
      <c r="DE26" s="62"/>
      <c r="DF26" s="62"/>
      <c r="DG26" s="62"/>
      <c r="DH26" s="62"/>
      <c r="DI26" s="62"/>
      <c r="DJ26" s="62"/>
      <c r="DK26" s="62"/>
      <c r="DL26" s="62"/>
      <c r="DM26" s="62"/>
      <c r="DN26" s="62"/>
      <c r="DO26" s="62"/>
      <c r="DP26" s="62"/>
      <c r="DQ26" s="62"/>
      <c r="DR26" s="62"/>
      <c r="DS26" s="62"/>
      <c r="DT26" s="62"/>
      <c r="DU26" s="62"/>
      <c r="DV26" s="62"/>
      <c r="DW26" s="62"/>
      <c r="DX26" s="62"/>
      <c r="DY26" s="62"/>
      <c r="DZ26" s="62"/>
      <c r="EA26" s="62"/>
      <c r="EB26" s="62"/>
      <c r="EC26" s="62"/>
      <c r="ED26" s="62"/>
      <c r="EE26" s="62"/>
      <c r="EF26" s="62"/>
      <c r="EG26" s="62"/>
      <c r="EH26" s="62"/>
      <c r="EI26" s="62"/>
      <c r="EJ26" s="62"/>
      <c r="EK26" s="62"/>
      <c r="EL26" s="62"/>
      <c r="EM26" s="62"/>
      <c r="EN26" s="62"/>
      <c r="EO26" s="62"/>
      <c r="EP26" s="62"/>
      <c r="EQ26" s="62"/>
      <c r="ER26" s="62"/>
      <c r="ES26" s="62"/>
      <c r="ET26" s="62"/>
      <c r="EU26" s="62"/>
      <c r="EV26" s="62"/>
      <c r="EW26" s="62"/>
      <c r="EX26" s="62"/>
    </row>
    <row r="27" spans="1:154" ht="25.5" x14ac:dyDescent="0.35">
      <c r="A27" s="147"/>
      <c r="B27" s="28"/>
      <c r="C27" s="28"/>
      <c r="D27" s="29"/>
      <c r="E27" s="63" t="s">
        <v>1086</v>
      </c>
      <c r="F27" s="63" t="s">
        <v>1086</v>
      </c>
      <c r="G27" s="63" t="s">
        <v>1086</v>
      </c>
      <c r="H27" s="63" t="s">
        <v>1086</v>
      </c>
      <c r="I27" s="63" t="s">
        <v>1086</v>
      </c>
      <c r="J27" s="63" t="s">
        <v>1086</v>
      </c>
      <c r="K27" s="63" t="s">
        <v>1086</v>
      </c>
      <c r="L27" s="63" t="s">
        <v>1086</v>
      </c>
      <c r="M27" s="63" t="s">
        <v>1086</v>
      </c>
      <c r="N27" s="63" t="s">
        <v>1086</v>
      </c>
      <c r="O27" s="63" t="s">
        <v>1086</v>
      </c>
      <c r="P27" s="63" t="s">
        <v>1086</v>
      </c>
      <c r="Q27" s="63" t="s">
        <v>1086</v>
      </c>
      <c r="R27" s="63" t="s">
        <v>1086</v>
      </c>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A27" s="63"/>
      <c r="CB27" s="63"/>
      <c r="CC27" s="63"/>
      <c r="CD27" s="63"/>
      <c r="CE27" s="63"/>
      <c r="CF27" s="63"/>
      <c r="CG27" s="63"/>
      <c r="CH27" s="63"/>
      <c r="CI27" s="63"/>
      <c r="CJ27" s="63"/>
      <c r="CK27" s="63"/>
      <c r="CL27" s="63"/>
      <c r="CM27" s="63"/>
      <c r="CN27" s="63"/>
      <c r="CO27" s="63"/>
      <c r="CP27" s="63"/>
      <c r="CQ27" s="63"/>
      <c r="CR27" s="63"/>
      <c r="CS27" s="63"/>
      <c r="CT27" s="63"/>
      <c r="CU27" s="63"/>
      <c r="CV27" s="63"/>
      <c r="CW27" s="63"/>
      <c r="CX27" s="63"/>
      <c r="CY27" s="63"/>
      <c r="CZ27" s="63"/>
      <c r="DA27" s="63"/>
      <c r="DB27" s="63"/>
      <c r="DC27" s="63"/>
      <c r="DD27" s="63"/>
      <c r="DE27" s="63"/>
      <c r="DF27" s="63"/>
      <c r="DG27" s="63"/>
      <c r="DH27" s="63"/>
      <c r="DI27" s="63"/>
      <c r="DJ27" s="63"/>
      <c r="DK27" s="63"/>
      <c r="DL27" s="63"/>
      <c r="DM27" s="63"/>
      <c r="DN27" s="63"/>
      <c r="DO27" s="63"/>
      <c r="DP27" s="63"/>
      <c r="DQ27" s="63"/>
      <c r="DR27" s="63"/>
      <c r="DS27" s="63"/>
      <c r="DT27" s="63"/>
      <c r="DU27" s="63"/>
      <c r="DV27" s="63"/>
      <c r="DW27" s="63"/>
      <c r="DX27" s="63"/>
      <c r="DY27" s="63"/>
      <c r="DZ27" s="63"/>
      <c r="EA27" s="63"/>
      <c r="EB27" s="63"/>
      <c r="EC27" s="63"/>
      <c r="ED27" s="63"/>
      <c r="EE27" s="63"/>
      <c r="EF27" s="63"/>
      <c r="EG27" s="63"/>
      <c r="EH27" s="63"/>
      <c r="EI27" s="63"/>
      <c r="EJ27" s="63"/>
      <c r="EK27" s="63"/>
      <c r="EL27" s="63"/>
      <c r="EM27" s="63"/>
      <c r="EN27" s="63"/>
      <c r="EO27" s="63"/>
      <c r="EP27" s="63"/>
      <c r="EQ27" s="63"/>
      <c r="ER27" s="63"/>
      <c r="ES27" s="63"/>
      <c r="ET27" s="63"/>
      <c r="EU27" s="63"/>
      <c r="EV27" s="63"/>
      <c r="EW27" s="63"/>
      <c r="EX27" s="63"/>
    </row>
    <row r="28" spans="1:154" ht="26.25" x14ac:dyDescent="0.35">
      <c r="A28" s="79" t="s">
        <v>72</v>
      </c>
      <c r="B28" s="31" t="s">
        <v>362</v>
      </c>
      <c r="C28" s="31" t="s">
        <v>1167</v>
      </c>
      <c r="D28" s="82" t="s">
        <v>83</v>
      </c>
      <c r="E28" s="61"/>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row>
    <row r="29" spans="1:154" ht="51" x14ac:dyDescent="0.35">
      <c r="A29" s="150" t="s">
        <v>84</v>
      </c>
      <c r="B29" s="27" t="s">
        <v>119</v>
      </c>
      <c r="C29" s="27" t="s">
        <v>221</v>
      </c>
      <c r="D29" s="30" t="s">
        <v>207</v>
      </c>
      <c r="E29" s="62" t="s">
        <v>759</v>
      </c>
      <c r="F29" s="62" t="s">
        <v>759</v>
      </c>
      <c r="G29" s="62" t="s">
        <v>759</v>
      </c>
      <c r="H29" s="62" t="s">
        <v>759</v>
      </c>
      <c r="I29" s="62" t="s">
        <v>759</v>
      </c>
      <c r="J29" s="62" t="s">
        <v>115</v>
      </c>
      <c r="K29" s="62" t="s">
        <v>115</v>
      </c>
      <c r="L29" s="62" t="s">
        <v>115</v>
      </c>
      <c r="M29" s="62" t="s">
        <v>115</v>
      </c>
      <c r="N29" s="62" t="s">
        <v>115</v>
      </c>
      <c r="O29" s="62" t="s">
        <v>115</v>
      </c>
      <c r="P29" s="62" t="s">
        <v>115</v>
      </c>
      <c r="Q29" s="62" t="s">
        <v>115</v>
      </c>
      <c r="R29" s="62" t="s">
        <v>115</v>
      </c>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c r="BY29" s="62"/>
      <c r="BZ29" s="62"/>
      <c r="CA29" s="62"/>
      <c r="CB29" s="62"/>
      <c r="CC29" s="62"/>
      <c r="CD29" s="62"/>
      <c r="CE29" s="62"/>
      <c r="CF29" s="62"/>
      <c r="CG29" s="62"/>
      <c r="CH29" s="62"/>
      <c r="CI29" s="62"/>
      <c r="CJ29" s="62"/>
      <c r="CK29" s="62"/>
      <c r="CL29" s="62"/>
      <c r="CM29" s="62"/>
      <c r="CN29" s="62"/>
      <c r="CO29" s="62"/>
      <c r="CP29" s="62"/>
      <c r="CQ29" s="62"/>
      <c r="CR29" s="62"/>
      <c r="CS29" s="62"/>
      <c r="CT29" s="62"/>
      <c r="CU29" s="62"/>
      <c r="CV29" s="62"/>
      <c r="CW29" s="62"/>
      <c r="CX29" s="62"/>
      <c r="CY29" s="62"/>
      <c r="CZ29" s="62"/>
      <c r="DA29" s="62"/>
      <c r="DB29" s="62"/>
      <c r="DC29" s="62"/>
      <c r="DD29" s="62"/>
      <c r="DE29" s="62"/>
      <c r="DF29" s="62"/>
      <c r="DG29" s="62"/>
      <c r="DH29" s="62"/>
      <c r="DI29" s="62"/>
      <c r="DJ29" s="62"/>
      <c r="DK29" s="62"/>
      <c r="DL29" s="62"/>
      <c r="DM29" s="62"/>
      <c r="DN29" s="62"/>
      <c r="DO29" s="62"/>
      <c r="DP29" s="62"/>
      <c r="DQ29" s="62"/>
      <c r="DR29" s="62"/>
      <c r="DS29" s="62"/>
      <c r="DT29" s="62"/>
      <c r="DU29" s="62"/>
      <c r="DV29" s="62"/>
      <c r="DW29" s="62"/>
      <c r="DX29" s="62"/>
      <c r="DY29" s="62"/>
      <c r="DZ29" s="62"/>
      <c r="EA29" s="62"/>
      <c r="EB29" s="62"/>
      <c r="EC29" s="62"/>
      <c r="ED29" s="62"/>
      <c r="EE29" s="62"/>
      <c r="EF29" s="62"/>
      <c r="EG29" s="62"/>
      <c r="EH29" s="62"/>
      <c r="EI29" s="62"/>
      <c r="EJ29" s="62"/>
      <c r="EK29" s="62"/>
      <c r="EL29" s="62"/>
      <c r="EM29" s="62"/>
      <c r="EN29" s="62"/>
      <c r="EO29" s="62"/>
      <c r="EP29" s="62"/>
      <c r="EQ29" s="62"/>
      <c r="ER29" s="62"/>
      <c r="ES29" s="62"/>
      <c r="ET29" s="62"/>
      <c r="EU29" s="62"/>
      <c r="EV29" s="62"/>
      <c r="EW29" s="62"/>
      <c r="EX29" s="62"/>
    </row>
    <row r="30" spans="1:154" ht="13.15" x14ac:dyDescent="0.35">
      <c r="A30" s="147"/>
      <c r="B30" s="28"/>
      <c r="C30" s="28"/>
      <c r="D30" s="29"/>
      <c r="E30" s="63"/>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c r="CK30" s="63"/>
      <c r="CL30" s="63"/>
      <c r="CM30" s="63"/>
      <c r="CN30" s="63"/>
      <c r="CO30" s="63"/>
      <c r="CP30" s="63"/>
      <c r="CQ30" s="63"/>
      <c r="CR30" s="63"/>
      <c r="CS30" s="63"/>
      <c r="CT30" s="63"/>
      <c r="CU30" s="63"/>
      <c r="CV30" s="63"/>
      <c r="CW30" s="63"/>
      <c r="CX30" s="63"/>
      <c r="CY30" s="63"/>
      <c r="CZ30" s="63"/>
      <c r="DA30" s="63"/>
      <c r="DB30" s="63"/>
      <c r="DC30" s="63"/>
      <c r="DD30" s="63"/>
      <c r="DE30" s="63"/>
      <c r="DF30" s="63"/>
      <c r="DG30" s="63"/>
      <c r="DH30" s="63"/>
      <c r="DI30" s="63"/>
      <c r="DJ30" s="63"/>
      <c r="DK30" s="63"/>
      <c r="DL30" s="63"/>
      <c r="DM30" s="63"/>
      <c r="DN30" s="63"/>
      <c r="DO30" s="63"/>
      <c r="DP30" s="63"/>
      <c r="DQ30" s="63"/>
      <c r="DR30" s="63"/>
      <c r="DS30" s="63"/>
      <c r="DT30" s="63"/>
      <c r="DU30" s="63"/>
      <c r="DV30" s="63"/>
      <c r="DW30" s="63"/>
      <c r="DX30" s="63"/>
      <c r="DY30" s="63"/>
      <c r="DZ30" s="63"/>
      <c r="EA30" s="63"/>
      <c r="EB30" s="63"/>
      <c r="EC30" s="63"/>
      <c r="ED30" s="63"/>
      <c r="EE30" s="63"/>
      <c r="EF30" s="63"/>
      <c r="EG30" s="63"/>
      <c r="EH30" s="63"/>
      <c r="EI30" s="63"/>
      <c r="EJ30" s="63"/>
      <c r="EK30" s="63"/>
      <c r="EL30" s="63"/>
      <c r="EM30" s="63"/>
      <c r="EN30" s="63"/>
      <c r="EO30" s="63"/>
      <c r="EP30" s="63"/>
      <c r="EQ30" s="63"/>
      <c r="ER30" s="63"/>
      <c r="ES30" s="63"/>
      <c r="ET30" s="63"/>
      <c r="EU30" s="63"/>
      <c r="EV30" s="63"/>
      <c r="EW30" s="63"/>
      <c r="EX30" s="63"/>
    </row>
    <row r="31" spans="1:154" ht="63.75" x14ac:dyDescent="0.35">
      <c r="A31" s="150" t="s">
        <v>85</v>
      </c>
      <c r="B31" s="27" t="s">
        <v>119</v>
      </c>
      <c r="C31" s="27" t="s">
        <v>169</v>
      </c>
      <c r="D31" s="30" t="s">
        <v>208</v>
      </c>
      <c r="E31" s="62" t="s">
        <v>759</v>
      </c>
      <c r="F31" s="62" t="s">
        <v>759</v>
      </c>
      <c r="G31" s="62" t="s">
        <v>759</v>
      </c>
      <c r="H31" s="62" t="s">
        <v>759</v>
      </c>
      <c r="I31" s="62" t="s">
        <v>759</v>
      </c>
      <c r="J31" s="62" t="s">
        <v>759</v>
      </c>
      <c r="K31" s="62" t="s">
        <v>759</v>
      </c>
      <c r="L31" s="62" t="s">
        <v>759</v>
      </c>
      <c r="M31" s="62" t="s">
        <v>759</v>
      </c>
      <c r="N31" s="62" t="s">
        <v>759</v>
      </c>
      <c r="O31" s="62" t="s">
        <v>759</v>
      </c>
      <c r="P31" s="62" t="s">
        <v>759</v>
      </c>
      <c r="Q31" s="62" t="s">
        <v>759</v>
      </c>
      <c r="R31" s="62" t="s">
        <v>759</v>
      </c>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c r="BX31" s="62"/>
      <c r="BY31" s="62"/>
      <c r="BZ31" s="62"/>
      <c r="CA31" s="62"/>
      <c r="CB31" s="62"/>
      <c r="CC31" s="62"/>
      <c r="CD31" s="62"/>
      <c r="CE31" s="62"/>
      <c r="CF31" s="62"/>
      <c r="CG31" s="62"/>
      <c r="CH31" s="62"/>
      <c r="CI31" s="62"/>
      <c r="CJ31" s="62"/>
      <c r="CK31" s="62"/>
      <c r="CL31" s="62"/>
      <c r="CM31" s="62"/>
      <c r="CN31" s="62"/>
      <c r="CO31" s="62"/>
      <c r="CP31" s="62"/>
      <c r="CQ31" s="62"/>
      <c r="CR31" s="62"/>
      <c r="CS31" s="62"/>
      <c r="CT31" s="62"/>
      <c r="CU31" s="62"/>
      <c r="CV31" s="62"/>
      <c r="CW31" s="62"/>
      <c r="CX31" s="62"/>
      <c r="CY31" s="62"/>
      <c r="CZ31" s="62"/>
      <c r="DA31" s="62"/>
      <c r="DB31" s="62"/>
      <c r="DC31" s="62"/>
      <c r="DD31" s="62"/>
      <c r="DE31" s="62"/>
      <c r="DF31" s="62"/>
      <c r="DG31" s="62"/>
      <c r="DH31" s="62"/>
      <c r="DI31" s="62"/>
      <c r="DJ31" s="62"/>
      <c r="DK31" s="62"/>
      <c r="DL31" s="62"/>
      <c r="DM31" s="62"/>
      <c r="DN31" s="62"/>
      <c r="DO31" s="62"/>
      <c r="DP31" s="62"/>
      <c r="DQ31" s="62"/>
      <c r="DR31" s="62"/>
      <c r="DS31" s="62"/>
      <c r="DT31" s="62"/>
      <c r="DU31" s="62"/>
      <c r="DV31" s="62"/>
      <c r="DW31" s="62"/>
      <c r="DX31" s="62"/>
      <c r="DY31" s="62"/>
      <c r="DZ31" s="62"/>
      <c r="EA31" s="62"/>
      <c r="EB31" s="62"/>
      <c r="EC31" s="62"/>
      <c r="ED31" s="62"/>
      <c r="EE31" s="62"/>
      <c r="EF31" s="62"/>
      <c r="EG31" s="62"/>
      <c r="EH31" s="62"/>
      <c r="EI31" s="62"/>
      <c r="EJ31" s="62"/>
      <c r="EK31" s="62"/>
      <c r="EL31" s="62"/>
      <c r="EM31" s="62"/>
      <c r="EN31" s="62"/>
      <c r="EO31" s="62"/>
      <c r="EP31" s="62"/>
      <c r="EQ31" s="62"/>
      <c r="ER31" s="62"/>
      <c r="ES31" s="62"/>
      <c r="ET31" s="62"/>
      <c r="EU31" s="62"/>
      <c r="EV31" s="62"/>
      <c r="EW31" s="62"/>
      <c r="EX31" s="62"/>
    </row>
    <row r="32" spans="1:154" ht="13.15" x14ac:dyDescent="0.35">
      <c r="A32" s="148"/>
      <c r="B32" s="91"/>
      <c r="C32" s="91"/>
      <c r="D32" s="92"/>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3"/>
      <c r="BM32" s="63"/>
      <c r="BN32" s="63"/>
      <c r="BO32" s="63"/>
      <c r="BP32" s="63"/>
      <c r="BQ32" s="63"/>
      <c r="BR32" s="63"/>
      <c r="BS32" s="63"/>
      <c r="BT32" s="63"/>
      <c r="BU32" s="63"/>
      <c r="BV32" s="63"/>
      <c r="BW32" s="63"/>
      <c r="BX32" s="63"/>
      <c r="BY32" s="63"/>
      <c r="BZ32" s="63"/>
      <c r="CA32" s="63"/>
      <c r="CB32" s="63"/>
      <c r="CC32" s="63"/>
      <c r="CD32" s="63"/>
      <c r="CE32" s="63"/>
      <c r="CF32" s="63"/>
      <c r="CG32" s="63"/>
      <c r="CH32" s="63"/>
      <c r="CI32" s="63"/>
      <c r="CJ32" s="63"/>
      <c r="CK32" s="63"/>
      <c r="CL32" s="63"/>
      <c r="CM32" s="63"/>
      <c r="CN32" s="63"/>
      <c r="CO32" s="63"/>
      <c r="CP32" s="63"/>
      <c r="CQ32" s="63"/>
      <c r="CR32" s="63"/>
      <c r="CS32" s="63"/>
      <c r="CT32" s="63"/>
      <c r="CU32" s="63"/>
      <c r="CV32" s="63"/>
      <c r="CW32" s="63"/>
      <c r="CX32" s="63"/>
      <c r="CY32" s="63"/>
      <c r="CZ32" s="63"/>
      <c r="DA32" s="63"/>
      <c r="DB32" s="63"/>
      <c r="DC32" s="63"/>
      <c r="DD32" s="63"/>
      <c r="DE32" s="63"/>
      <c r="DF32" s="63"/>
      <c r="DG32" s="63"/>
      <c r="DH32" s="63"/>
      <c r="DI32" s="63"/>
      <c r="DJ32" s="63"/>
      <c r="DK32" s="63"/>
      <c r="DL32" s="63"/>
      <c r="DM32" s="63"/>
      <c r="DN32" s="63"/>
      <c r="DO32" s="63"/>
      <c r="DP32" s="63"/>
      <c r="DQ32" s="63"/>
      <c r="DR32" s="63"/>
      <c r="DS32" s="63"/>
      <c r="DT32" s="63"/>
      <c r="DU32" s="63"/>
      <c r="DV32" s="63"/>
      <c r="DW32" s="63"/>
      <c r="DX32" s="63"/>
      <c r="DY32" s="63"/>
      <c r="DZ32" s="63"/>
      <c r="EA32" s="63"/>
      <c r="EB32" s="63"/>
      <c r="EC32" s="63"/>
      <c r="ED32" s="63"/>
      <c r="EE32" s="63"/>
      <c r="EF32" s="63"/>
      <c r="EG32" s="63"/>
      <c r="EH32" s="63"/>
      <c r="EI32" s="63"/>
      <c r="EJ32" s="63"/>
      <c r="EK32" s="63"/>
      <c r="EL32" s="63"/>
      <c r="EM32" s="63"/>
      <c r="EN32" s="63"/>
      <c r="EO32" s="63"/>
      <c r="EP32" s="63"/>
      <c r="EQ32" s="63"/>
      <c r="ER32" s="63"/>
      <c r="ES32" s="63"/>
      <c r="ET32" s="63"/>
      <c r="EU32" s="63"/>
      <c r="EV32" s="63"/>
      <c r="EW32" s="63"/>
      <c r="EX32" s="63"/>
    </row>
    <row r="33" spans="1:154" ht="38.25" x14ac:dyDescent="0.35">
      <c r="A33" s="151" t="s">
        <v>237</v>
      </c>
      <c r="B33" s="94" t="s">
        <v>119</v>
      </c>
      <c r="C33" s="95" t="s">
        <v>238</v>
      </c>
      <c r="D33" s="96" t="s">
        <v>781</v>
      </c>
      <c r="E33" s="62" t="s">
        <v>115</v>
      </c>
      <c r="F33" s="62" t="s">
        <v>115</v>
      </c>
      <c r="G33" s="62" t="s">
        <v>115</v>
      </c>
      <c r="H33" s="62" t="s">
        <v>115</v>
      </c>
      <c r="I33" s="62" t="s">
        <v>115</v>
      </c>
      <c r="J33" s="62" t="s">
        <v>115</v>
      </c>
      <c r="K33" s="62" t="s">
        <v>115</v>
      </c>
      <c r="L33" s="62" t="s">
        <v>115</v>
      </c>
      <c r="M33" s="62" t="s">
        <v>115</v>
      </c>
      <c r="N33" s="62" t="s">
        <v>115</v>
      </c>
      <c r="O33" s="62" t="s">
        <v>115</v>
      </c>
      <c r="P33" s="62" t="s">
        <v>115</v>
      </c>
      <c r="Q33" s="62" t="s">
        <v>115</v>
      </c>
      <c r="R33" s="62" t="s">
        <v>115</v>
      </c>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c r="BY33" s="62"/>
      <c r="BZ33" s="62"/>
      <c r="CA33" s="62"/>
      <c r="CB33" s="62"/>
      <c r="CC33" s="62"/>
      <c r="CD33" s="62"/>
      <c r="CE33" s="62"/>
      <c r="CF33" s="62"/>
      <c r="CG33" s="62"/>
      <c r="CH33" s="62"/>
      <c r="CI33" s="62"/>
      <c r="CJ33" s="62"/>
      <c r="CK33" s="62"/>
      <c r="CL33" s="62"/>
      <c r="CM33" s="62"/>
      <c r="CN33" s="62"/>
      <c r="CO33" s="62"/>
      <c r="CP33" s="62"/>
      <c r="CQ33" s="62"/>
      <c r="CR33" s="62"/>
      <c r="CS33" s="62"/>
      <c r="CT33" s="62"/>
      <c r="CU33" s="62"/>
      <c r="CV33" s="62"/>
      <c r="CW33" s="62"/>
      <c r="CX33" s="62"/>
      <c r="CY33" s="62"/>
      <c r="CZ33" s="62"/>
      <c r="DA33" s="62"/>
      <c r="DB33" s="62"/>
      <c r="DC33" s="62"/>
      <c r="DD33" s="62"/>
      <c r="DE33" s="62"/>
      <c r="DF33" s="62"/>
      <c r="DG33" s="62"/>
      <c r="DH33" s="62"/>
      <c r="DI33" s="62"/>
      <c r="DJ33" s="62"/>
      <c r="DK33" s="62"/>
      <c r="DL33" s="62"/>
      <c r="DM33" s="62"/>
      <c r="DN33" s="62"/>
      <c r="DO33" s="62"/>
      <c r="DP33" s="62"/>
      <c r="DQ33" s="62"/>
      <c r="DR33" s="62"/>
      <c r="DS33" s="62"/>
      <c r="DT33" s="62"/>
      <c r="DU33" s="62"/>
      <c r="DV33" s="62"/>
      <c r="DW33" s="62"/>
      <c r="DX33" s="62"/>
      <c r="DY33" s="62"/>
      <c r="DZ33" s="62"/>
      <c r="EA33" s="62"/>
      <c r="EB33" s="62"/>
      <c r="EC33" s="62"/>
      <c r="ED33" s="62"/>
      <c r="EE33" s="62"/>
      <c r="EF33" s="62"/>
      <c r="EG33" s="62"/>
      <c r="EH33" s="62"/>
      <c r="EI33" s="62"/>
      <c r="EJ33" s="62"/>
      <c r="EK33" s="62"/>
      <c r="EL33" s="62"/>
      <c r="EM33" s="62"/>
      <c r="EN33" s="62"/>
      <c r="EO33" s="62"/>
      <c r="EP33" s="62"/>
      <c r="EQ33" s="62"/>
      <c r="ER33" s="62"/>
      <c r="ES33" s="62"/>
      <c r="ET33" s="62"/>
      <c r="EU33" s="62"/>
      <c r="EV33" s="62"/>
      <c r="EW33" s="62"/>
      <c r="EX33" s="62"/>
    </row>
    <row r="34" spans="1:154" ht="78.400000000000006" x14ac:dyDescent="0.35">
      <c r="A34" s="147"/>
      <c r="B34" s="28"/>
      <c r="C34" s="28"/>
      <c r="D34" s="29" t="s">
        <v>780</v>
      </c>
      <c r="E34" s="93" t="s">
        <v>1014</v>
      </c>
      <c r="F34" s="93" t="s">
        <v>1014</v>
      </c>
      <c r="G34" s="93" t="s">
        <v>1014</v>
      </c>
      <c r="H34" s="93" t="s">
        <v>1014</v>
      </c>
      <c r="I34" s="93" t="s">
        <v>1014</v>
      </c>
      <c r="J34" s="93" t="s">
        <v>1014</v>
      </c>
      <c r="K34" s="93" t="s">
        <v>1014</v>
      </c>
      <c r="L34" s="93" t="s">
        <v>1014</v>
      </c>
      <c r="M34" s="93" t="s">
        <v>1014</v>
      </c>
      <c r="N34" s="93" t="s">
        <v>1014</v>
      </c>
      <c r="O34" s="93" t="s">
        <v>1014</v>
      </c>
      <c r="P34" s="93" t="s">
        <v>1014</v>
      </c>
      <c r="Q34" s="93" t="s">
        <v>1014</v>
      </c>
      <c r="R34" s="93" t="s">
        <v>1014</v>
      </c>
      <c r="S34" s="63"/>
      <c r="T34" s="63"/>
      <c r="U34" s="63"/>
      <c r="V34" s="63"/>
      <c r="W34" s="63"/>
      <c r="X34" s="63"/>
      <c r="Y34" s="63"/>
      <c r="Z34" s="63"/>
      <c r="AA34" s="63"/>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63"/>
      <c r="BR34" s="63"/>
      <c r="BS34" s="63"/>
      <c r="BT34" s="63"/>
      <c r="BU34" s="63"/>
      <c r="BV34" s="63"/>
      <c r="BW34" s="63"/>
      <c r="BX34" s="63"/>
      <c r="BY34" s="63"/>
      <c r="BZ34" s="63"/>
      <c r="CA34" s="63"/>
      <c r="CB34" s="63"/>
      <c r="CC34" s="63"/>
      <c r="CD34" s="63"/>
      <c r="CE34" s="63"/>
      <c r="CF34" s="63"/>
      <c r="CG34" s="63"/>
      <c r="CH34" s="63"/>
      <c r="CI34" s="63"/>
      <c r="CJ34" s="63"/>
      <c r="CK34" s="63"/>
      <c r="CL34" s="63"/>
      <c r="CM34" s="63"/>
      <c r="CN34" s="63"/>
      <c r="CO34" s="63"/>
      <c r="CP34" s="63"/>
      <c r="CQ34" s="63"/>
      <c r="CR34" s="63"/>
      <c r="CS34" s="63"/>
      <c r="CT34" s="63"/>
      <c r="CU34" s="63"/>
      <c r="CV34" s="63"/>
      <c r="CW34" s="63"/>
      <c r="CX34" s="63"/>
      <c r="CY34" s="63"/>
      <c r="CZ34" s="63"/>
      <c r="DA34" s="63"/>
      <c r="DB34" s="63"/>
      <c r="DC34" s="63"/>
      <c r="DD34" s="63"/>
      <c r="DE34" s="63"/>
      <c r="DF34" s="63"/>
      <c r="DG34" s="63"/>
      <c r="DH34" s="63"/>
      <c r="DI34" s="63"/>
      <c r="DJ34" s="63"/>
      <c r="DK34" s="63"/>
      <c r="DL34" s="63"/>
      <c r="DM34" s="63"/>
      <c r="DN34" s="63"/>
      <c r="DO34" s="63"/>
      <c r="DP34" s="63"/>
      <c r="DQ34" s="63"/>
      <c r="DR34" s="63"/>
      <c r="DS34" s="63"/>
      <c r="DT34" s="63"/>
      <c r="DU34" s="63"/>
      <c r="DV34" s="63"/>
      <c r="DW34" s="63"/>
      <c r="DX34" s="63"/>
      <c r="DY34" s="63"/>
      <c r="DZ34" s="63"/>
      <c r="EA34" s="63"/>
      <c r="EB34" s="63"/>
      <c r="EC34" s="63"/>
      <c r="ED34" s="63"/>
      <c r="EE34" s="63"/>
      <c r="EF34" s="63"/>
      <c r="EG34" s="63"/>
      <c r="EH34" s="63"/>
      <c r="EI34" s="63"/>
      <c r="EJ34" s="63"/>
      <c r="EK34" s="63"/>
      <c r="EL34" s="63"/>
      <c r="EM34" s="63"/>
      <c r="EN34" s="63"/>
      <c r="EO34" s="63"/>
      <c r="EP34" s="63"/>
      <c r="EQ34" s="63"/>
      <c r="ER34" s="63"/>
      <c r="ES34" s="63"/>
      <c r="ET34" s="63"/>
      <c r="EU34" s="63"/>
      <c r="EV34" s="63"/>
      <c r="EW34" s="63"/>
      <c r="EX34" s="63"/>
    </row>
    <row r="35" spans="1:154" ht="25.5" x14ac:dyDescent="0.35">
      <c r="A35" s="150" t="s">
        <v>86</v>
      </c>
      <c r="B35" s="27" t="s">
        <v>119</v>
      </c>
      <c r="C35" s="27" t="s">
        <v>222</v>
      </c>
      <c r="D35" s="83" t="s">
        <v>990</v>
      </c>
      <c r="E35" s="62" t="s">
        <v>115</v>
      </c>
      <c r="F35" s="62" t="s">
        <v>115</v>
      </c>
      <c r="G35" s="62" t="s">
        <v>115</v>
      </c>
      <c r="H35" s="62" t="s">
        <v>115</v>
      </c>
      <c r="I35" s="62" t="s">
        <v>115</v>
      </c>
      <c r="J35" s="62" t="s">
        <v>115</v>
      </c>
      <c r="K35" s="62" t="s">
        <v>115</v>
      </c>
      <c r="L35" s="62" t="s">
        <v>115</v>
      </c>
      <c r="M35" s="62" t="s">
        <v>115</v>
      </c>
      <c r="N35" s="62" t="s">
        <v>115</v>
      </c>
      <c r="O35" s="62" t="s">
        <v>115</v>
      </c>
      <c r="P35" s="62" t="s">
        <v>115</v>
      </c>
      <c r="Q35" s="62" t="s">
        <v>115</v>
      </c>
      <c r="R35" s="62" t="s">
        <v>115</v>
      </c>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c r="CC35" s="62"/>
      <c r="CD35" s="62"/>
      <c r="CE35" s="62"/>
      <c r="CF35" s="62"/>
      <c r="CG35" s="62"/>
      <c r="CH35" s="62"/>
      <c r="CI35" s="62"/>
      <c r="CJ35" s="62"/>
      <c r="CK35" s="62"/>
      <c r="CL35" s="62"/>
      <c r="CM35" s="62"/>
      <c r="CN35" s="62"/>
      <c r="CO35" s="62"/>
      <c r="CP35" s="62"/>
      <c r="CQ35" s="62"/>
      <c r="CR35" s="62"/>
      <c r="CS35" s="62"/>
      <c r="CT35" s="62"/>
      <c r="CU35" s="62"/>
      <c r="CV35" s="62"/>
      <c r="CW35" s="62"/>
      <c r="CX35" s="62"/>
      <c r="CY35" s="62"/>
      <c r="CZ35" s="62"/>
      <c r="DA35" s="62"/>
      <c r="DB35" s="62"/>
      <c r="DC35" s="62"/>
      <c r="DD35" s="62"/>
      <c r="DE35" s="62"/>
      <c r="DF35" s="62"/>
      <c r="DG35" s="62"/>
      <c r="DH35" s="62"/>
      <c r="DI35" s="62"/>
      <c r="DJ35" s="62"/>
      <c r="DK35" s="62"/>
      <c r="DL35" s="62"/>
      <c r="DM35" s="62"/>
      <c r="DN35" s="62"/>
      <c r="DO35" s="62"/>
      <c r="DP35" s="62"/>
      <c r="DQ35" s="62"/>
      <c r="DR35" s="62"/>
      <c r="DS35" s="62"/>
      <c r="DT35" s="62"/>
      <c r="DU35" s="62"/>
      <c r="DV35" s="62"/>
      <c r="DW35" s="62"/>
      <c r="DX35" s="62"/>
      <c r="DY35" s="62"/>
      <c r="DZ35" s="62"/>
      <c r="EA35" s="62"/>
      <c r="EB35" s="62"/>
      <c r="EC35" s="62"/>
      <c r="ED35" s="62"/>
      <c r="EE35" s="62"/>
      <c r="EF35" s="62"/>
      <c r="EG35" s="62"/>
      <c r="EH35" s="62"/>
      <c r="EI35" s="62"/>
      <c r="EJ35" s="62"/>
      <c r="EK35" s="62"/>
      <c r="EL35" s="62"/>
      <c r="EM35" s="62"/>
      <c r="EN35" s="62"/>
      <c r="EO35" s="62"/>
      <c r="EP35" s="62"/>
      <c r="EQ35" s="62"/>
      <c r="ER35" s="62"/>
      <c r="ES35" s="62"/>
      <c r="ET35" s="62"/>
      <c r="EU35" s="62"/>
      <c r="EV35" s="62"/>
      <c r="EW35" s="62"/>
      <c r="EX35" s="62"/>
    </row>
    <row r="36" spans="1:154" ht="274.14999999999998" x14ac:dyDescent="0.35">
      <c r="A36" s="147"/>
      <c r="B36" s="28"/>
      <c r="C36" s="28"/>
      <c r="D36" s="29" t="s">
        <v>1190</v>
      </c>
      <c r="E36" s="63" t="s">
        <v>1228</v>
      </c>
      <c r="F36" s="63" t="s">
        <v>1228</v>
      </c>
      <c r="G36" s="63" t="s">
        <v>1228</v>
      </c>
      <c r="H36" s="63" t="s">
        <v>1228</v>
      </c>
      <c r="I36" s="63" t="s">
        <v>1228</v>
      </c>
      <c r="J36" s="63" t="s">
        <v>1228</v>
      </c>
      <c r="K36" s="63" t="s">
        <v>1228</v>
      </c>
      <c r="L36" s="63" t="s">
        <v>1228</v>
      </c>
      <c r="M36" s="63" t="s">
        <v>1228</v>
      </c>
      <c r="N36" s="63" t="s">
        <v>1228</v>
      </c>
      <c r="O36" s="63" t="s">
        <v>1228</v>
      </c>
      <c r="P36" s="63" t="s">
        <v>1228</v>
      </c>
      <c r="Q36" s="63" t="s">
        <v>1228</v>
      </c>
      <c r="R36" s="63" t="s">
        <v>1228</v>
      </c>
      <c r="S36" s="63"/>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c r="CI36" s="63"/>
      <c r="CJ36" s="63"/>
      <c r="CK36" s="63"/>
      <c r="CL36" s="63"/>
      <c r="CM36" s="63"/>
      <c r="CN36" s="63"/>
      <c r="CO36" s="63"/>
      <c r="CP36" s="63"/>
      <c r="CQ36" s="63"/>
      <c r="CR36" s="63"/>
      <c r="CS36" s="63"/>
      <c r="CT36" s="63"/>
      <c r="CU36" s="63"/>
      <c r="CV36" s="63"/>
      <c r="CW36" s="63"/>
      <c r="CX36" s="63"/>
      <c r="CY36" s="63"/>
      <c r="CZ36" s="63"/>
      <c r="DA36" s="63"/>
      <c r="DB36" s="63"/>
      <c r="DC36" s="63"/>
      <c r="DD36" s="63"/>
      <c r="DE36" s="63"/>
      <c r="DF36" s="63"/>
      <c r="DG36" s="63"/>
      <c r="DH36" s="63"/>
      <c r="DI36" s="63"/>
      <c r="DJ36" s="63"/>
      <c r="DK36" s="63"/>
      <c r="DL36" s="63"/>
      <c r="DM36" s="63"/>
      <c r="DN36" s="63"/>
      <c r="DO36" s="63"/>
      <c r="DP36" s="63"/>
      <c r="DQ36" s="63"/>
      <c r="DR36" s="63"/>
      <c r="DS36" s="63"/>
      <c r="DT36" s="63"/>
      <c r="DU36" s="63"/>
      <c r="DV36" s="63"/>
      <c r="DW36" s="63"/>
      <c r="DX36" s="63"/>
      <c r="DY36" s="63"/>
      <c r="DZ36" s="63"/>
      <c r="EA36" s="63"/>
      <c r="EB36" s="63"/>
      <c r="EC36" s="63"/>
      <c r="ED36" s="63"/>
      <c r="EE36" s="63"/>
      <c r="EF36" s="63"/>
      <c r="EG36" s="63"/>
      <c r="EH36" s="63"/>
      <c r="EI36" s="63"/>
      <c r="EJ36" s="63"/>
      <c r="EK36" s="63"/>
      <c r="EL36" s="63"/>
      <c r="EM36" s="63"/>
      <c r="EN36" s="63"/>
      <c r="EO36" s="63"/>
      <c r="EP36" s="63"/>
      <c r="EQ36" s="63"/>
      <c r="ER36" s="63"/>
      <c r="ES36" s="63"/>
      <c r="ET36" s="63"/>
      <c r="EU36" s="63"/>
      <c r="EV36" s="63"/>
      <c r="EW36" s="63"/>
      <c r="EX36" s="63"/>
    </row>
    <row r="37" spans="1:154" ht="38.25" x14ac:dyDescent="0.35">
      <c r="A37" s="150" t="s">
        <v>87</v>
      </c>
      <c r="B37" s="27" t="s">
        <v>119</v>
      </c>
      <c r="C37" s="27" t="s">
        <v>170</v>
      </c>
      <c r="D37" s="83" t="s">
        <v>1051</v>
      </c>
      <c r="E37" s="62" t="s">
        <v>115</v>
      </c>
      <c r="F37" s="62" t="s">
        <v>115</v>
      </c>
      <c r="G37" s="62" t="s">
        <v>115</v>
      </c>
      <c r="H37" s="62" t="s">
        <v>115</v>
      </c>
      <c r="I37" s="62" t="s">
        <v>115</v>
      </c>
      <c r="J37" s="62" t="s">
        <v>115</v>
      </c>
      <c r="K37" s="62" t="s">
        <v>115</v>
      </c>
      <c r="L37" s="62" t="s">
        <v>115</v>
      </c>
      <c r="M37" s="62" t="s">
        <v>115</v>
      </c>
      <c r="N37" s="62" t="s">
        <v>115</v>
      </c>
      <c r="O37" s="62" t="s">
        <v>115</v>
      </c>
      <c r="P37" s="62" t="s">
        <v>115</v>
      </c>
      <c r="Q37" s="62" t="s">
        <v>115</v>
      </c>
      <c r="R37" s="62" t="s">
        <v>115</v>
      </c>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c r="AU37" s="62"/>
      <c r="AV37" s="62"/>
      <c r="AW37" s="62"/>
      <c r="AX37" s="62"/>
      <c r="AY37" s="62"/>
      <c r="AZ37" s="62"/>
      <c r="BA37" s="62"/>
      <c r="BB37" s="62"/>
      <c r="BC37" s="62"/>
      <c r="BD37" s="62"/>
      <c r="BE37" s="62"/>
      <c r="BF37" s="62"/>
      <c r="BG37" s="62"/>
      <c r="BH37" s="62"/>
      <c r="BI37" s="62"/>
      <c r="BJ37" s="62"/>
      <c r="BK37" s="62"/>
      <c r="BL37" s="62"/>
      <c r="BM37" s="62"/>
      <c r="BN37" s="62"/>
      <c r="BO37" s="62"/>
      <c r="BP37" s="62"/>
      <c r="BQ37" s="62"/>
      <c r="BR37" s="62"/>
      <c r="BS37" s="62"/>
      <c r="BT37" s="62"/>
      <c r="BU37" s="62"/>
      <c r="BV37" s="62"/>
      <c r="BW37" s="62"/>
      <c r="BX37" s="62"/>
      <c r="BY37" s="62"/>
      <c r="BZ37" s="62"/>
      <c r="CA37" s="62"/>
      <c r="CB37" s="62"/>
      <c r="CC37" s="62"/>
      <c r="CD37" s="62"/>
      <c r="CE37" s="62"/>
      <c r="CF37" s="62"/>
      <c r="CG37" s="62"/>
      <c r="CH37" s="62"/>
      <c r="CI37" s="62"/>
      <c r="CJ37" s="62"/>
      <c r="CK37" s="62"/>
      <c r="CL37" s="62"/>
      <c r="CM37" s="62"/>
      <c r="CN37" s="62"/>
      <c r="CO37" s="62"/>
      <c r="CP37" s="62"/>
      <c r="CQ37" s="62"/>
      <c r="CR37" s="62"/>
      <c r="CS37" s="62"/>
      <c r="CT37" s="62"/>
      <c r="CU37" s="62"/>
      <c r="CV37" s="62"/>
      <c r="CW37" s="62"/>
      <c r="CX37" s="62"/>
      <c r="CY37" s="62"/>
      <c r="CZ37" s="62"/>
      <c r="DA37" s="62"/>
      <c r="DB37" s="62"/>
      <c r="DC37" s="62"/>
      <c r="DD37" s="62"/>
      <c r="DE37" s="62"/>
      <c r="DF37" s="62"/>
      <c r="DG37" s="62"/>
      <c r="DH37" s="62"/>
      <c r="DI37" s="62"/>
      <c r="DJ37" s="62"/>
      <c r="DK37" s="62"/>
      <c r="DL37" s="62"/>
      <c r="DM37" s="62"/>
      <c r="DN37" s="62"/>
      <c r="DO37" s="62"/>
      <c r="DP37" s="62"/>
      <c r="DQ37" s="62"/>
      <c r="DR37" s="62"/>
      <c r="DS37" s="62"/>
      <c r="DT37" s="62"/>
      <c r="DU37" s="62"/>
      <c r="DV37" s="62"/>
      <c r="DW37" s="62"/>
      <c r="DX37" s="62"/>
      <c r="DY37" s="62"/>
      <c r="DZ37" s="62"/>
      <c r="EA37" s="62"/>
      <c r="EB37" s="62"/>
      <c r="EC37" s="62"/>
      <c r="ED37" s="62"/>
      <c r="EE37" s="62"/>
      <c r="EF37" s="62"/>
      <c r="EG37" s="62"/>
      <c r="EH37" s="62"/>
      <c r="EI37" s="62"/>
      <c r="EJ37" s="62"/>
      <c r="EK37" s="62"/>
      <c r="EL37" s="62"/>
      <c r="EM37" s="62"/>
      <c r="EN37" s="62"/>
      <c r="EO37" s="62"/>
      <c r="EP37" s="62"/>
      <c r="EQ37" s="62"/>
      <c r="ER37" s="62"/>
      <c r="ES37" s="62"/>
      <c r="ET37" s="62"/>
      <c r="EU37" s="62"/>
      <c r="EV37" s="62"/>
      <c r="EW37" s="62"/>
      <c r="EX37" s="62"/>
    </row>
    <row r="38" spans="1:154" ht="154.5" x14ac:dyDescent="0.35">
      <c r="A38" s="147"/>
      <c r="B38" s="28"/>
      <c r="C38" s="28"/>
      <c r="D38" s="29" t="s">
        <v>1052</v>
      </c>
      <c r="E38" s="63" t="s">
        <v>1015</v>
      </c>
      <c r="F38" s="63" t="s">
        <v>1015</v>
      </c>
      <c r="G38" s="63" t="s">
        <v>1015</v>
      </c>
      <c r="H38" s="63" t="s">
        <v>1015</v>
      </c>
      <c r="I38" s="63" t="s">
        <v>1015</v>
      </c>
      <c r="J38" s="63" t="s">
        <v>1015</v>
      </c>
      <c r="K38" s="63" t="s">
        <v>1015</v>
      </c>
      <c r="L38" s="63" t="s">
        <v>1015</v>
      </c>
      <c r="M38" s="63" t="s">
        <v>1015</v>
      </c>
      <c r="N38" s="63" t="s">
        <v>1015</v>
      </c>
      <c r="O38" s="63" t="s">
        <v>1015</v>
      </c>
      <c r="P38" s="63" t="s">
        <v>1015</v>
      </c>
      <c r="Q38" s="63" t="s">
        <v>1015</v>
      </c>
      <c r="R38" s="63" t="s">
        <v>1015</v>
      </c>
      <c r="S38" s="63"/>
      <c r="T38" s="63"/>
      <c r="U38" s="63"/>
      <c r="V38" s="63"/>
      <c r="W38" s="63"/>
      <c r="X38" s="63"/>
      <c r="Y38" s="63"/>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c r="BX38" s="63"/>
      <c r="BY38" s="63"/>
      <c r="BZ38" s="63"/>
      <c r="CA38" s="63"/>
      <c r="CB38" s="63"/>
      <c r="CC38" s="63"/>
      <c r="CD38" s="63"/>
      <c r="CE38" s="63"/>
      <c r="CF38" s="63"/>
      <c r="CG38" s="63"/>
      <c r="CH38" s="63"/>
      <c r="CI38" s="63"/>
      <c r="CJ38" s="63"/>
      <c r="CK38" s="63"/>
      <c r="CL38" s="63"/>
      <c r="CM38" s="63"/>
      <c r="CN38" s="63"/>
      <c r="CO38" s="63"/>
      <c r="CP38" s="63"/>
      <c r="CQ38" s="63"/>
      <c r="CR38" s="63"/>
      <c r="CS38" s="63"/>
      <c r="CT38" s="63"/>
      <c r="CU38" s="63"/>
      <c r="CV38" s="63"/>
      <c r="CW38" s="63"/>
      <c r="CX38" s="63"/>
      <c r="CY38" s="63"/>
      <c r="CZ38" s="63"/>
      <c r="DA38" s="63"/>
      <c r="DB38" s="63"/>
      <c r="DC38" s="63"/>
      <c r="DD38" s="63"/>
      <c r="DE38" s="63"/>
      <c r="DF38" s="63"/>
      <c r="DG38" s="63"/>
      <c r="DH38" s="63"/>
      <c r="DI38" s="63"/>
      <c r="DJ38" s="63"/>
      <c r="DK38" s="63"/>
      <c r="DL38" s="63"/>
      <c r="DM38" s="63"/>
      <c r="DN38" s="63"/>
      <c r="DO38" s="63"/>
      <c r="DP38" s="63"/>
      <c r="DQ38" s="63"/>
      <c r="DR38" s="63"/>
      <c r="DS38" s="63"/>
      <c r="DT38" s="63"/>
      <c r="DU38" s="63"/>
      <c r="DV38" s="63"/>
      <c r="DW38" s="63"/>
      <c r="DX38" s="63"/>
      <c r="DY38" s="63"/>
      <c r="DZ38" s="63"/>
      <c r="EA38" s="63"/>
      <c r="EB38" s="63"/>
      <c r="EC38" s="63"/>
      <c r="ED38" s="63"/>
      <c r="EE38" s="63"/>
      <c r="EF38" s="63"/>
      <c r="EG38" s="63"/>
      <c r="EH38" s="63"/>
      <c r="EI38" s="63"/>
      <c r="EJ38" s="63"/>
      <c r="EK38" s="63"/>
      <c r="EL38" s="63"/>
      <c r="EM38" s="63"/>
      <c r="EN38" s="63"/>
      <c r="EO38" s="63"/>
      <c r="EP38" s="63"/>
      <c r="EQ38" s="63"/>
      <c r="ER38" s="63"/>
      <c r="ES38" s="63"/>
      <c r="ET38" s="63"/>
      <c r="EU38" s="63"/>
      <c r="EV38" s="63"/>
      <c r="EW38" s="63"/>
      <c r="EX38" s="63"/>
    </row>
    <row r="39" spans="1:154" ht="38.25" x14ac:dyDescent="0.35">
      <c r="A39" s="150" t="s">
        <v>88</v>
      </c>
      <c r="B39" s="27" t="s">
        <v>119</v>
      </c>
      <c r="C39" s="27" t="s">
        <v>171</v>
      </c>
      <c r="D39" s="84" t="s">
        <v>209</v>
      </c>
      <c r="E39" s="62" t="s">
        <v>759</v>
      </c>
      <c r="F39" s="62" t="s">
        <v>759</v>
      </c>
      <c r="G39" s="62" t="s">
        <v>759</v>
      </c>
      <c r="H39" s="62" t="s">
        <v>759</v>
      </c>
      <c r="I39" s="62" t="s">
        <v>759</v>
      </c>
      <c r="J39" s="62" t="s">
        <v>759</v>
      </c>
      <c r="K39" s="62" t="s">
        <v>759</v>
      </c>
      <c r="L39" s="62" t="s">
        <v>759</v>
      </c>
      <c r="M39" s="62" t="s">
        <v>759</v>
      </c>
      <c r="N39" s="62" t="s">
        <v>759</v>
      </c>
      <c r="O39" s="62" t="s">
        <v>759</v>
      </c>
      <c r="P39" s="62" t="s">
        <v>759</v>
      </c>
      <c r="Q39" s="62" t="s">
        <v>759</v>
      </c>
      <c r="R39" s="62" t="s">
        <v>759</v>
      </c>
      <c r="S39" s="62"/>
      <c r="T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c r="AU39" s="62"/>
      <c r="AV39" s="62"/>
      <c r="AW39" s="62"/>
      <c r="AX39" s="62"/>
      <c r="AY39" s="62"/>
      <c r="AZ39" s="62"/>
      <c r="BA39" s="62"/>
      <c r="BB39" s="62"/>
      <c r="BC39" s="62"/>
      <c r="BD39" s="62"/>
      <c r="BE39" s="62"/>
      <c r="BF39" s="62"/>
      <c r="BG39" s="62"/>
      <c r="BH39" s="62"/>
      <c r="BI39" s="62"/>
      <c r="BJ39" s="62"/>
      <c r="BK39" s="62"/>
      <c r="BL39" s="62"/>
      <c r="BM39" s="62"/>
      <c r="BN39" s="62"/>
      <c r="BO39" s="62"/>
      <c r="BP39" s="62"/>
      <c r="BQ39" s="62"/>
      <c r="BR39" s="62"/>
      <c r="BS39" s="62"/>
      <c r="BT39" s="62"/>
      <c r="BU39" s="62"/>
      <c r="BV39" s="62"/>
      <c r="BW39" s="62"/>
      <c r="BX39" s="62"/>
      <c r="BY39" s="62"/>
      <c r="BZ39" s="62"/>
      <c r="CA39" s="62"/>
      <c r="CB39" s="62"/>
      <c r="CC39" s="62"/>
      <c r="CD39" s="62"/>
      <c r="CE39" s="62"/>
      <c r="CF39" s="62"/>
      <c r="CG39" s="62"/>
      <c r="CH39" s="62"/>
      <c r="CI39" s="62"/>
      <c r="CJ39" s="62"/>
      <c r="CK39" s="62"/>
      <c r="CL39" s="62"/>
      <c r="CM39" s="62"/>
      <c r="CN39" s="62"/>
      <c r="CO39" s="62"/>
      <c r="CP39" s="62"/>
      <c r="CQ39" s="62"/>
      <c r="CR39" s="62"/>
      <c r="CS39" s="62"/>
      <c r="CT39" s="62"/>
      <c r="CU39" s="62"/>
      <c r="CV39" s="62"/>
      <c r="CW39" s="62"/>
      <c r="CX39" s="62"/>
      <c r="CY39" s="62"/>
      <c r="CZ39" s="62"/>
      <c r="DA39" s="62"/>
      <c r="DB39" s="62"/>
      <c r="DC39" s="62"/>
      <c r="DD39" s="62"/>
      <c r="DE39" s="62"/>
      <c r="DF39" s="62"/>
      <c r="DG39" s="62"/>
      <c r="DH39" s="62"/>
      <c r="DI39" s="62"/>
      <c r="DJ39" s="62"/>
      <c r="DK39" s="62"/>
      <c r="DL39" s="62"/>
      <c r="DM39" s="62"/>
      <c r="DN39" s="62"/>
      <c r="DO39" s="62"/>
      <c r="DP39" s="62"/>
      <c r="DQ39" s="62"/>
      <c r="DR39" s="62"/>
      <c r="DS39" s="62"/>
      <c r="DT39" s="62"/>
      <c r="DU39" s="62"/>
      <c r="DV39" s="62"/>
      <c r="DW39" s="62"/>
      <c r="DX39" s="62"/>
      <c r="DY39" s="62"/>
      <c r="DZ39" s="62"/>
      <c r="EA39" s="62"/>
      <c r="EB39" s="62"/>
      <c r="EC39" s="62"/>
      <c r="ED39" s="62"/>
      <c r="EE39" s="62"/>
      <c r="EF39" s="62"/>
      <c r="EG39" s="62"/>
      <c r="EH39" s="62"/>
      <c r="EI39" s="62"/>
      <c r="EJ39" s="62"/>
      <c r="EK39" s="62"/>
      <c r="EL39" s="62"/>
      <c r="EM39" s="62"/>
      <c r="EN39" s="62"/>
      <c r="EO39" s="62"/>
      <c r="EP39" s="62"/>
      <c r="EQ39" s="62"/>
      <c r="ER39" s="62"/>
      <c r="ES39" s="62"/>
      <c r="ET39" s="62"/>
      <c r="EU39" s="62"/>
      <c r="EV39" s="62"/>
      <c r="EW39" s="62"/>
      <c r="EX39" s="62"/>
    </row>
    <row r="40" spans="1:154" ht="25.5" x14ac:dyDescent="0.35">
      <c r="A40" s="147"/>
      <c r="B40" s="28"/>
      <c r="C40" s="28"/>
      <c r="D40" s="29"/>
      <c r="E40" s="63" t="s">
        <v>1016</v>
      </c>
      <c r="F40" s="63" t="s">
        <v>1016</v>
      </c>
      <c r="G40" s="63" t="s">
        <v>1016</v>
      </c>
      <c r="H40" s="63" t="s">
        <v>1016</v>
      </c>
      <c r="I40" s="63" t="s">
        <v>1016</v>
      </c>
      <c r="J40" s="63" t="s">
        <v>1016</v>
      </c>
      <c r="K40" s="63" t="s">
        <v>1016</v>
      </c>
      <c r="L40" s="63" t="s">
        <v>1016</v>
      </c>
      <c r="M40" s="63" t="s">
        <v>1016</v>
      </c>
      <c r="N40" s="63" t="s">
        <v>1016</v>
      </c>
      <c r="O40" s="63" t="s">
        <v>1016</v>
      </c>
      <c r="P40" s="63" t="s">
        <v>1016</v>
      </c>
      <c r="Q40" s="63" t="s">
        <v>1016</v>
      </c>
      <c r="R40" s="63" t="s">
        <v>1016</v>
      </c>
      <c r="S40" s="63"/>
      <c r="T40" s="63"/>
      <c r="U40" s="63"/>
      <c r="V40" s="63"/>
      <c r="W40" s="63"/>
      <c r="X40" s="63"/>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BZ40" s="63"/>
      <c r="CA40" s="63"/>
      <c r="CB40" s="63"/>
      <c r="CC40" s="63"/>
      <c r="CD40" s="63"/>
      <c r="CE40" s="63"/>
      <c r="CF40" s="63"/>
      <c r="CG40" s="63"/>
      <c r="CH40" s="63"/>
      <c r="CI40" s="63"/>
      <c r="CJ40" s="63"/>
      <c r="CK40" s="63"/>
      <c r="CL40" s="63"/>
      <c r="CM40" s="63"/>
      <c r="CN40" s="63"/>
      <c r="CO40" s="63"/>
      <c r="CP40" s="63"/>
      <c r="CQ40" s="63"/>
      <c r="CR40" s="63"/>
      <c r="CS40" s="63"/>
      <c r="CT40" s="63"/>
      <c r="CU40" s="63"/>
      <c r="CV40" s="63"/>
      <c r="CW40" s="63"/>
      <c r="CX40" s="63"/>
      <c r="CY40" s="63"/>
      <c r="CZ40" s="63"/>
      <c r="DA40" s="63"/>
      <c r="DB40" s="63"/>
      <c r="DC40" s="63"/>
      <c r="DD40" s="63"/>
      <c r="DE40" s="63"/>
      <c r="DF40" s="63"/>
      <c r="DG40" s="63"/>
      <c r="DH40" s="63"/>
      <c r="DI40" s="63"/>
      <c r="DJ40" s="63"/>
      <c r="DK40" s="63"/>
      <c r="DL40" s="63"/>
      <c r="DM40" s="63"/>
      <c r="DN40" s="63"/>
      <c r="DO40" s="63"/>
      <c r="DP40" s="63"/>
      <c r="DQ40" s="63"/>
      <c r="DR40" s="63"/>
      <c r="DS40" s="63"/>
      <c r="DT40" s="63"/>
      <c r="DU40" s="63"/>
      <c r="DV40" s="63"/>
      <c r="DW40" s="63"/>
      <c r="DX40" s="63"/>
      <c r="DY40" s="63"/>
      <c r="DZ40" s="63"/>
      <c r="EA40" s="63"/>
      <c r="EB40" s="63"/>
      <c r="EC40" s="63"/>
      <c r="ED40" s="63"/>
      <c r="EE40" s="63"/>
      <c r="EF40" s="63"/>
      <c r="EG40" s="63"/>
      <c r="EH40" s="63"/>
      <c r="EI40" s="63"/>
      <c r="EJ40" s="63"/>
      <c r="EK40" s="63"/>
      <c r="EL40" s="63"/>
      <c r="EM40" s="63"/>
      <c r="EN40" s="63"/>
      <c r="EO40" s="63"/>
      <c r="EP40" s="63"/>
      <c r="EQ40" s="63"/>
      <c r="ER40" s="63"/>
      <c r="ES40" s="63"/>
      <c r="ET40" s="63"/>
      <c r="EU40" s="63"/>
      <c r="EV40" s="63"/>
      <c r="EW40" s="63"/>
      <c r="EX40" s="63"/>
    </row>
    <row r="41" spans="1:154" ht="25.5" x14ac:dyDescent="0.35">
      <c r="A41" s="150" t="s">
        <v>89</v>
      </c>
      <c r="B41" s="27" t="s">
        <v>119</v>
      </c>
      <c r="C41" s="27" t="s">
        <v>172</v>
      </c>
      <c r="D41" s="30" t="s">
        <v>210</v>
      </c>
      <c r="E41" s="62" t="s">
        <v>759</v>
      </c>
      <c r="F41" s="62" t="s">
        <v>759</v>
      </c>
      <c r="G41" s="62" t="s">
        <v>759</v>
      </c>
      <c r="H41" s="62" t="s">
        <v>759</v>
      </c>
      <c r="I41" s="62" t="s">
        <v>759</v>
      </c>
      <c r="J41" s="62" t="s">
        <v>759</v>
      </c>
      <c r="K41" s="62" t="s">
        <v>759</v>
      </c>
      <c r="L41" s="62" t="s">
        <v>759</v>
      </c>
      <c r="M41" s="62" t="s">
        <v>759</v>
      </c>
      <c r="N41" s="62" t="s">
        <v>759</v>
      </c>
      <c r="O41" s="62" t="s">
        <v>759</v>
      </c>
      <c r="P41" s="62" t="s">
        <v>759</v>
      </c>
      <c r="Q41" s="62" t="s">
        <v>764</v>
      </c>
      <c r="R41" s="62" t="s">
        <v>759</v>
      </c>
      <c r="S41" s="62"/>
      <c r="T41" s="62"/>
      <c r="U41" s="62"/>
      <c r="V41" s="62"/>
      <c r="W41" s="62"/>
      <c r="X41" s="62"/>
      <c r="Y41" s="62"/>
      <c r="Z41" s="62"/>
      <c r="AA41" s="62"/>
      <c r="AB41" s="62"/>
      <c r="AC41" s="62"/>
      <c r="AD41" s="62"/>
      <c r="AE41" s="62"/>
      <c r="AF41" s="62"/>
      <c r="AG41" s="62"/>
      <c r="AH41" s="62"/>
      <c r="AI41" s="62"/>
      <c r="AJ41" s="62"/>
      <c r="AK41" s="62"/>
      <c r="AL41" s="62"/>
      <c r="AM41" s="62"/>
      <c r="AN41" s="62"/>
      <c r="AO41" s="62"/>
      <c r="AP41" s="62"/>
      <c r="AQ41" s="62"/>
      <c r="AR41" s="62"/>
      <c r="AS41" s="62"/>
      <c r="AT41" s="62"/>
      <c r="AU41" s="62"/>
      <c r="AV41" s="62"/>
      <c r="AW41" s="62"/>
      <c r="AX41" s="62"/>
      <c r="AY41" s="62"/>
      <c r="AZ41" s="62"/>
      <c r="BA41" s="62"/>
      <c r="BB41" s="62"/>
      <c r="BC41" s="62"/>
      <c r="BD41" s="62"/>
      <c r="BE41" s="62"/>
      <c r="BF41" s="62"/>
      <c r="BG41" s="62"/>
      <c r="BH41" s="62"/>
      <c r="BI41" s="62"/>
      <c r="BJ41" s="62"/>
      <c r="BK41" s="62"/>
      <c r="BL41" s="62"/>
      <c r="BM41" s="62"/>
      <c r="BN41" s="62"/>
      <c r="BO41" s="62"/>
      <c r="BP41" s="62"/>
      <c r="BQ41" s="62"/>
      <c r="BR41" s="62"/>
      <c r="BS41" s="62"/>
      <c r="BT41" s="62"/>
      <c r="BU41" s="62"/>
      <c r="BV41" s="62"/>
      <c r="BW41" s="62"/>
      <c r="BX41" s="62"/>
      <c r="BY41" s="62"/>
      <c r="BZ41" s="62"/>
      <c r="CA41" s="62"/>
      <c r="CB41" s="62"/>
      <c r="CC41" s="62"/>
      <c r="CD41" s="62"/>
      <c r="CE41" s="62"/>
      <c r="CF41" s="62"/>
      <c r="CG41" s="62"/>
      <c r="CH41" s="62"/>
      <c r="CI41" s="62"/>
      <c r="CJ41" s="62"/>
      <c r="CK41" s="62"/>
      <c r="CL41" s="62"/>
      <c r="CM41" s="62"/>
      <c r="CN41" s="62"/>
      <c r="CO41" s="62"/>
      <c r="CP41" s="62"/>
      <c r="CQ41" s="62"/>
      <c r="CR41" s="62"/>
      <c r="CS41" s="62"/>
      <c r="CT41" s="62"/>
      <c r="CU41" s="62"/>
      <c r="CV41" s="62"/>
      <c r="CW41" s="62"/>
      <c r="CX41" s="62"/>
      <c r="CY41" s="62"/>
      <c r="CZ41" s="62"/>
      <c r="DA41" s="62"/>
      <c r="DB41" s="62"/>
      <c r="DC41" s="62"/>
      <c r="DD41" s="62"/>
      <c r="DE41" s="62"/>
      <c r="DF41" s="62"/>
      <c r="DG41" s="62"/>
      <c r="DH41" s="62"/>
      <c r="DI41" s="62"/>
      <c r="DJ41" s="62"/>
      <c r="DK41" s="62"/>
      <c r="DL41" s="62"/>
      <c r="DM41" s="62"/>
      <c r="DN41" s="62"/>
      <c r="DO41" s="62"/>
      <c r="DP41" s="62"/>
      <c r="DQ41" s="62"/>
      <c r="DR41" s="62"/>
      <c r="DS41" s="62"/>
      <c r="DT41" s="62"/>
      <c r="DU41" s="62"/>
      <c r="DV41" s="62"/>
      <c r="DW41" s="62"/>
      <c r="DX41" s="62"/>
      <c r="DY41" s="62"/>
      <c r="DZ41" s="62"/>
      <c r="EA41" s="62"/>
      <c r="EB41" s="62"/>
      <c r="EC41" s="62"/>
      <c r="ED41" s="62"/>
      <c r="EE41" s="62"/>
      <c r="EF41" s="62"/>
      <c r="EG41" s="62"/>
      <c r="EH41" s="62"/>
      <c r="EI41" s="62"/>
      <c r="EJ41" s="62"/>
      <c r="EK41" s="62"/>
      <c r="EL41" s="62"/>
      <c r="EM41" s="62"/>
      <c r="EN41" s="62"/>
      <c r="EO41" s="62"/>
      <c r="EP41" s="62"/>
      <c r="EQ41" s="62"/>
      <c r="ER41" s="62"/>
      <c r="ES41" s="62"/>
      <c r="ET41" s="62"/>
      <c r="EU41" s="62"/>
      <c r="EV41" s="62"/>
      <c r="EW41" s="62"/>
      <c r="EX41" s="62"/>
    </row>
    <row r="42" spans="1:154" ht="38.25" x14ac:dyDescent="0.35">
      <c r="A42" s="147"/>
      <c r="B42" s="28"/>
      <c r="C42" s="28"/>
      <c r="D42" s="29"/>
      <c r="E42" s="63"/>
      <c r="F42" s="63"/>
      <c r="G42" s="63"/>
      <c r="H42" s="63"/>
      <c r="I42" s="63"/>
      <c r="J42" s="63"/>
      <c r="K42" s="63"/>
      <c r="L42" s="63"/>
      <c r="M42" s="63"/>
      <c r="N42" s="63"/>
      <c r="O42" s="63"/>
      <c r="P42" s="63"/>
      <c r="Q42" s="63" t="s">
        <v>1271</v>
      </c>
      <c r="R42" s="63"/>
      <c r="S42" s="63"/>
      <c r="T42" s="63"/>
      <c r="U42" s="63"/>
      <c r="V42" s="63"/>
      <c r="W42" s="63"/>
      <c r="X42" s="63"/>
      <c r="Y42" s="63"/>
      <c r="Z42" s="63"/>
      <c r="AA42" s="63"/>
      <c r="AB42" s="63"/>
      <c r="AC42" s="63"/>
      <c r="AD42" s="63"/>
      <c r="AE42" s="63"/>
      <c r="AF42" s="63"/>
      <c r="AG42" s="63"/>
      <c r="AH42" s="63"/>
      <c r="AI42" s="63"/>
      <c r="AJ42" s="63"/>
      <c r="AK42" s="63"/>
      <c r="AL42" s="63"/>
      <c r="AM42" s="63"/>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63"/>
      <c r="BX42" s="63"/>
      <c r="BY42" s="63"/>
      <c r="BZ42" s="63"/>
      <c r="CA42" s="63"/>
      <c r="CB42" s="63"/>
      <c r="CC42" s="63"/>
      <c r="CD42" s="63"/>
      <c r="CE42" s="63"/>
      <c r="CF42" s="63"/>
      <c r="CG42" s="63"/>
      <c r="CH42" s="63"/>
      <c r="CI42" s="63"/>
      <c r="CJ42" s="63"/>
      <c r="CK42" s="63"/>
      <c r="CL42" s="63"/>
      <c r="CM42" s="63"/>
      <c r="CN42" s="63"/>
      <c r="CO42" s="63"/>
      <c r="CP42" s="63"/>
      <c r="CQ42" s="63"/>
      <c r="CR42" s="63"/>
      <c r="CS42" s="63"/>
      <c r="CT42" s="63"/>
      <c r="CU42" s="63"/>
      <c r="CV42" s="63"/>
      <c r="CW42" s="63"/>
      <c r="CX42" s="63"/>
      <c r="CY42" s="63"/>
      <c r="CZ42" s="63"/>
      <c r="DA42" s="63"/>
      <c r="DB42" s="63"/>
      <c r="DC42" s="63"/>
      <c r="DD42" s="63"/>
      <c r="DE42" s="63"/>
      <c r="DF42" s="63"/>
      <c r="DG42" s="63"/>
      <c r="DH42" s="63"/>
      <c r="DI42" s="63"/>
      <c r="DJ42" s="63"/>
      <c r="DK42" s="63"/>
      <c r="DL42" s="63"/>
      <c r="DM42" s="63"/>
      <c r="DN42" s="63"/>
      <c r="DO42" s="63"/>
      <c r="DP42" s="63"/>
      <c r="DQ42" s="63"/>
      <c r="DR42" s="63"/>
      <c r="DS42" s="63"/>
      <c r="DT42" s="63"/>
      <c r="DU42" s="63"/>
      <c r="DV42" s="63"/>
      <c r="DW42" s="63"/>
      <c r="DX42" s="63"/>
      <c r="DY42" s="63"/>
      <c r="DZ42" s="63"/>
      <c r="EA42" s="63"/>
      <c r="EB42" s="63"/>
      <c r="EC42" s="63"/>
      <c r="ED42" s="63"/>
      <c r="EE42" s="63"/>
      <c r="EF42" s="63"/>
      <c r="EG42" s="63"/>
      <c r="EH42" s="63"/>
      <c r="EI42" s="63"/>
      <c r="EJ42" s="63"/>
      <c r="EK42" s="63"/>
      <c r="EL42" s="63"/>
      <c r="EM42" s="63"/>
      <c r="EN42" s="63"/>
      <c r="EO42" s="63"/>
      <c r="EP42" s="63"/>
      <c r="EQ42" s="63"/>
      <c r="ER42" s="63"/>
      <c r="ES42" s="63"/>
      <c r="ET42" s="63"/>
      <c r="EU42" s="63"/>
      <c r="EV42" s="63"/>
      <c r="EW42" s="63"/>
      <c r="EX42" s="63"/>
    </row>
    <row r="43" spans="1:154" ht="13.15" x14ac:dyDescent="0.35">
      <c r="A43" s="150" t="s">
        <v>90</v>
      </c>
      <c r="B43" s="27" t="s">
        <v>119</v>
      </c>
      <c r="C43" s="27" t="s">
        <v>173</v>
      </c>
      <c r="D43" s="30" t="s">
        <v>211</v>
      </c>
      <c r="E43" s="62" t="s">
        <v>115</v>
      </c>
      <c r="F43" s="62" t="s">
        <v>115</v>
      </c>
      <c r="G43" s="62" t="s">
        <v>759</v>
      </c>
      <c r="H43" s="62" t="s">
        <v>759</v>
      </c>
      <c r="I43" s="62" t="s">
        <v>759</v>
      </c>
      <c r="J43" s="62" t="s">
        <v>759</v>
      </c>
      <c r="K43" s="62" t="s">
        <v>759</v>
      </c>
      <c r="L43" s="62" t="s">
        <v>759</v>
      </c>
      <c r="M43" s="62" t="s">
        <v>759</v>
      </c>
      <c r="N43" s="62" t="s">
        <v>759</v>
      </c>
      <c r="O43" s="62" t="s">
        <v>759</v>
      </c>
      <c r="P43" s="62" t="s">
        <v>759</v>
      </c>
      <c r="Q43" s="62" t="s">
        <v>759</v>
      </c>
      <c r="R43" s="62" t="s">
        <v>759</v>
      </c>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c r="BZ43" s="62"/>
      <c r="CA43" s="62"/>
      <c r="CB43" s="62"/>
      <c r="CC43" s="62"/>
      <c r="CD43" s="62"/>
      <c r="CE43" s="62"/>
      <c r="CF43" s="62"/>
      <c r="CG43" s="62"/>
      <c r="CH43" s="62"/>
      <c r="CI43" s="62"/>
      <c r="CJ43" s="62"/>
      <c r="CK43" s="62"/>
      <c r="CL43" s="62"/>
      <c r="CM43" s="62"/>
      <c r="CN43" s="62"/>
      <c r="CO43" s="62"/>
      <c r="CP43" s="62"/>
      <c r="CQ43" s="62"/>
      <c r="CR43" s="62"/>
      <c r="CS43" s="62"/>
      <c r="CT43" s="62"/>
      <c r="CU43" s="62"/>
      <c r="CV43" s="62"/>
      <c r="CW43" s="62"/>
      <c r="CX43" s="62"/>
      <c r="CY43" s="62"/>
      <c r="CZ43" s="62"/>
      <c r="DA43" s="62"/>
      <c r="DB43" s="62"/>
      <c r="DC43" s="62"/>
      <c r="DD43" s="62"/>
      <c r="DE43" s="62"/>
      <c r="DF43" s="62"/>
      <c r="DG43" s="62"/>
      <c r="DH43" s="62"/>
      <c r="DI43" s="62"/>
      <c r="DJ43" s="62"/>
      <c r="DK43" s="62"/>
      <c r="DL43" s="62"/>
      <c r="DM43" s="62"/>
      <c r="DN43" s="62"/>
      <c r="DO43" s="62"/>
      <c r="DP43" s="62"/>
      <c r="DQ43" s="62"/>
      <c r="DR43" s="62"/>
      <c r="DS43" s="62"/>
      <c r="DT43" s="62"/>
      <c r="DU43" s="62"/>
      <c r="DV43" s="62"/>
      <c r="DW43" s="62"/>
      <c r="DX43" s="62"/>
      <c r="DY43" s="62"/>
      <c r="DZ43" s="62"/>
      <c r="EA43" s="62"/>
      <c r="EB43" s="62"/>
      <c r="EC43" s="62"/>
      <c r="ED43" s="62"/>
      <c r="EE43" s="62"/>
      <c r="EF43" s="62"/>
      <c r="EG43" s="62"/>
      <c r="EH43" s="62"/>
      <c r="EI43" s="62"/>
      <c r="EJ43" s="62"/>
      <c r="EK43" s="62"/>
      <c r="EL43" s="62"/>
      <c r="EM43" s="62"/>
      <c r="EN43" s="62"/>
      <c r="EO43" s="62"/>
      <c r="EP43" s="62"/>
      <c r="EQ43" s="62"/>
      <c r="ER43" s="62"/>
      <c r="ES43" s="62"/>
      <c r="ET43" s="62"/>
      <c r="EU43" s="62"/>
      <c r="EV43" s="62"/>
      <c r="EW43" s="62"/>
      <c r="EX43" s="62"/>
    </row>
    <row r="44" spans="1:154" ht="13.15" x14ac:dyDescent="0.35">
      <c r="A44" s="147"/>
      <c r="B44" s="28"/>
      <c r="C44" s="28"/>
      <c r="D44" s="29"/>
      <c r="E44" s="63"/>
      <c r="F44" s="63"/>
      <c r="G44" s="63"/>
      <c r="H44" s="63"/>
      <c r="I44" s="63"/>
      <c r="J44" s="63"/>
      <c r="K44" s="63"/>
      <c r="L44" s="63"/>
      <c r="M44" s="63"/>
      <c r="N44" s="63"/>
      <c r="O44" s="63"/>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3"/>
      <c r="BU44" s="63"/>
      <c r="BV44" s="63"/>
      <c r="BW44" s="63"/>
      <c r="BX44" s="63"/>
      <c r="BY44" s="63"/>
      <c r="BZ44" s="63"/>
      <c r="CA44" s="63"/>
      <c r="CB44" s="63"/>
      <c r="CC44" s="63"/>
      <c r="CD44" s="63"/>
      <c r="CE44" s="63"/>
      <c r="CF44" s="63"/>
      <c r="CG44" s="63"/>
      <c r="CH44" s="63"/>
      <c r="CI44" s="63"/>
      <c r="CJ44" s="63"/>
      <c r="CK44" s="63"/>
      <c r="CL44" s="63"/>
      <c r="CM44" s="63"/>
      <c r="CN44" s="63"/>
      <c r="CO44" s="63"/>
      <c r="CP44" s="63"/>
      <c r="CQ44" s="63"/>
      <c r="CR44" s="63"/>
      <c r="CS44" s="63"/>
      <c r="CT44" s="63"/>
      <c r="CU44" s="63"/>
      <c r="CV44" s="63"/>
      <c r="CW44" s="63"/>
      <c r="CX44" s="63"/>
      <c r="CY44" s="63"/>
      <c r="CZ44" s="63"/>
      <c r="DA44" s="63"/>
      <c r="DB44" s="63"/>
      <c r="DC44" s="63"/>
      <c r="DD44" s="63"/>
      <c r="DE44" s="63"/>
      <c r="DF44" s="63"/>
      <c r="DG44" s="63"/>
      <c r="DH44" s="63"/>
      <c r="DI44" s="63"/>
      <c r="DJ44" s="63"/>
      <c r="DK44" s="63"/>
      <c r="DL44" s="63"/>
      <c r="DM44" s="63"/>
      <c r="DN44" s="63"/>
      <c r="DO44" s="63"/>
      <c r="DP44" s="63"/>
      <c r="DQ44" s="63"/>
      <c r="DR44" s="63"/>
      <c r="DS44" s="63"/>
      <c r="DT44" s="63"/>
      <c r="DU44" s="63"/>
      <c r="DV44" s="63"/>
      <c r="DW44" s="63"/>
      <c r="DX44" s="63"/>
      <c r="DY44" s="63"/>
      <c r="DZ44" s="63"/>
      <c r="EA44" s="63"/>
      <c r="EB44" s="63"/>
      <c r="EC44" s="63"/>
      <c r="ED44" s="63"/>
      <c r="EE44" s="63"/>
      <c r="EF44" s="63"/>
      <c r="EG44" s="63"/>
      <c r="EH44" s="63"/>
      <c r="EI44" s="63"/>
      <c r="EJ44" s="63"/>
      <c r="EK44" s="63"/>
      <c r="EL44" s="63"/>
      <c r="EM44" s="63"/>
      <c r="EN44" s="63"/>
      <c r="EO44" s="63"/>
      <c r="EP44" s="63"/>
      <c r="EQ44" s="63"/>
      <c r="ER44" s="63"/>
      <c r="ES44" s="63"/>
      <c r="ET44" s="63"/>
      <c r="EU44" s="63"/>
      <c r="EV44" s="63"/>
      <c r="EW44" s="63"/>
      <c r="EX44" s="63"/>
    </row>
    <row r="45" spans="1:154" ht="38.25" x14ac:dyDescent="0.35">
      <c r="A45" s="150" t="s">
        <v>91</v>
      </c>
      <c r="B45" s="27" t="s">
        <v>119</v>
      </c>
      <c r="C45" s="27" t="s">
        <v>174</v>
      </c>
      <c r="D45" s="83" t="s">
        <v>212</v>
      </c>
      <c r="E45" s="62" t="s">
        <v>759</v>
      </c>
      <c r="F45" s="62" t="s">
        <v>759</v>
      </c>
      <c r="G45" s="62" t="s">
        <v>759</v>
      </c>
      <c r="H45" s="62" t="s">
        <v>759</v>
      </c>
      <c r="I45" s="62" t="s">
        <v>759</v>
      </c>
      <c r="J45" s="62" t="s">
        <v>115</v>
      </c>
      <c r="K45" s="62" t="s">
        <v>115</v>
      </c>
      <c r="L45" s="62" t="s">
        <v>115</v>
      </c>
      <c r="M45" s="62" t="s">
        <v>115</v>
      </c>
      <c r="N45" s="62" t="s">
        <v>115</v>
      </c>
      <c r="O45" s="62" t="s">
        <v>115</v>
      </c>
      <c r="P45" s="62" t="s">
        <v>115</v>
      </c>
      <c r="Q45" s="62" t="s">
        <v>115</v>
      </c>
      <c r="R45" s="62" t="s">
        <v>115</v>
      </c>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c r="BZ45" s="62"/>
      <c r="CA45" s="62"/>
      <c r="CB45" s="62"/>
      <c r="CC45" s="62"/>
      <c r="CD45" s="62"/>
      <c r="CE45" s="62"/>
      <c r="CF45" s="62"/>
      <c r="CG45" s="62"/>
      <c r="CH45" s="62"/>
      <c r="CI45" s="62"/>
      <c r="CJ45" s="62"/>
      <c r="CK45" s="62"/>
      <c r="CL45" s="62"/>
      <c r="CM45" s="62"/>
      <c r="CN45" s="62"/>
      <c r="CO45" s="62"/>
      <c r="CP45" s="62"/>
      <c r="CQ45" s="62"/>
      <c r="CR45" s="62"/>
      <c r="CS45" s="62"/>
      <c r="CT45" s="62"/>
      <c r="CU45" s="62"/>
      <c r="CV45" s="62"/>
      <c r="CW45" s="62"/>
      <c r="CX45" s="62"/>
      <c r="CY45" s="62"/>
      <c r="CZ45" s="62"/>
      <c r="DA45" s="62"/>
      <c r="DB45" s="62"/>
      <c r="DC45" s="62"/>
      <c r="DD45" s="62"/>
      <c r="DE45" s="62"/>
      <c r="DF45" s="62"/>
      <c r="DG45" s="62"/>
      <c r="DH45" s="62"/>
      <c r="DI45" s="62"/>
      <c r="DJ45" s="62"/>
      <c r="DK45" s="62"/>
      <c r="DL45" s="62"/>
      <c r="DM45" s="62"/>
      <c r="DN45" s="62"/>
      <c r="DO45" s="62"/>
      <c r="DP45" s="62"/>
      <c r="DQ45" s="62"/>
      <c r="DR45" s="62"/>
      <c r="DS45" s="62"/>
      <c r="DT45" s="62"/>
      <c r="DU45" s="62"/>
      <c r="DV45" s="62"/>
      <c r="DW45" s="62"/>
      <c r="DX45" s="62"/>
      <c r="DY45" s="62"/>
      <c r="DZ45" s="62"/>
      <c r="EA45" s="62"/>
      <c r="EB45" s="62"/>
      <c r="EC45" s="62"/>
      <c r="ED45" s="62"/>
      <c r="EE45" s="62"/>
      <c r="EF45" s="62"/>
      <c r="EG45" s="62"/>
      <c r="EH45" s="62"/>
      <c r="EI45" s="62"/>
      <c r="EJ45" s="62"/>
      <c r="EK45" s="62"/>
      <c r="EL45" s="62"/>
      <c r="EM45" s="62"/>
      <c r="EN45" s="62"/>
      <c r="EO45" s="62"/>
      <c r="EP45" s="62"/>
      <c r="EQ45" s="62"/>
      <c r="ER45" s="62"/>
      <c r="ES45" s="62"/>
      <c r="ET45" s="62"/>
      <c r="EU45" s="62"/>
      <c r="EV45" s="62"/>
      <c r="EW45" s="62"/>
      <c r="EX45" s="62"/>
    </row>
    <row r="46" spans="1:154" ht="13.15" x14ac:dyDescent="0.35">
      <c r="A46" s="147"/>
      <c r="B46" s="28"/>
      <c r="C46" s="28"/>
      <c r="D46" s="29"/>
      <c r="E46" s="63"/>
      <c r="F46" s="63"/>
      <c r="G46" s="63"/>
      <c r="H46" s="63"/>
      <c r="I46" s="63"/>
      <c r="J46" s="63" t="s">
        <v>1018</v>
      </c>
      <c r="K46" s="63" t="s">
        <v>1018</v>
      </c>
      <c r="L46" s="63" t="s">
        <v>1018</v>
      </c>
      <c r="M46" s="63" t="s">
        <v>1018</v>
      </c>
      <c r="N46" s="63" t="s">
        <v>1018</v>
      </c>
      <c r="O46" s="63" t="s">
        <v>1018</v>
      </c>
      <c r="P46" s="63" t="s">
        <v>1018</v>
      </c>
      <c r="Q46" s="63" t="s">
        <v>1018</v>
      </c>
      <c r="R46" s="63" t="s">
        <v>1018</v>
      </c>
      <c r="S46" s="63"/>
      <c r="T46" s="63"/>
      <c r="U46" s="63"/>
      <c r="V46" s="63"/>
      <c r="W46" s="63"/>
      <c r="X46" s="63"/>
      <c r="Y46" s="63"/>
      <c r="Z46" s="63"/>
      <c r="AA46" s="63"/>
      <c r="AB46" s="63"/>
      <c r="AC46" s="63"/>
      <c r="AD46" s="63"/>
      <c r="AE46" s="63"/>
      <c r="AF46" s="63"/>
      <c r="AG46" s="63"/>
      <c r="AH46" s="63"/>
      <c r="AI46" s="63"/>
      <c r="AJ46" s="63"/>
      <c r="AK46" s="63"/>
      <c r="AL46" s="63"/>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B46" s="63"/>
      <c r="CC46" s="63"/>
      <c r="CD46" s="63"/>
      <c r="CE46" s="63"/>
      <c r="CF46" s="63"/>
      <c r="CG46" s="63"/>
      <c r="CH46" s="63"/>
      <c r="CI46" s="63"/>
      <c r="CJ46" s="63"/>
      <c r="CK46" s="63"/>
      <c r="CL46" s="63"/>
      <c r="CM46" s="63"/>
      <c r="CN46" s="63"/>
      <c r="CO46" s="63"/>
      <c r="CP46" s="63"/>
      <c r="CQ46" s="63"/>
      <c r="CR46" s="63"/>
      <c r="CS46" s="63"/>
      <c r="CT46" s="63"/>
      <c r="CU46" s="63"/>
      <c r="CV46" s="63"/>
      <c r="CW46" s="63"/>
      <c r="CX46" s="63"/>
      <c r="CY46" s="63"/>
      <c r="CZ46" s="63"/>
      <c r="DA46" s="63"/>
      <c r="DB46" s="63"/>
      <c r="DC46" s="63"/>
      <c r="DD46" s="63"/>
      <c r="DE46" s="63"/>
      <c r="DF46" s="63"/>
      <c r="DG46" s="63"/>
      <c r="DH46" s="63"/>
      <c r="DI46" s="63"/>
      <c r="DJ46" s="63"/>
      <c r="DK46" s="63"/>
      <c r="DL46" s="63"/>
      <c r="DM46" s="63"/>
      <c r="DN46" s="63"/>
      <c r="DO46" s="63"/>
      <c r="DP46" s="63"/>
      <c r="DQ46" s="63"/>
      <c r="DR46" s="63"/>
      <c r="DS46" s="63"/>
      <c r="DT46" s="63"/>
      <c r="DU46" s="63"/>
      <c r="DV46" s="63"/>
      <c r="DW46" s="63"/>
      <c r="DX46" s="63"/>
      <c r="DY46" s="63"/>
      <c r="DZ46" s="63"/>
      <c r="EA46" s="63"/>
      <c r="EB46" s="63"/>
      <c r="EC46" s="63"/>
      <c r="ED46" s="63"/>
      <c r="EE46" s="63"/>
      <c r="EF46" s="63"/>
      <c r="EG46" s="63"/>
      <c r="EH46" s="63"/>
      <c r="EI46" s="63"/>
      <c r="EJ46" s="63"/>
      <c r="EK46" s="63"/>
      <c r="EL46" s="63"/>
      <c r="EM46" s="63"/>
      <c r="EN46" s="63"/>
      <c r="EO46" s="63"/>
      <c r="EP46" s="63"/>
      <c r="EQ46" s="63"/>
      <c r="ER46" s="63"/>
      <c r="ES46" s="63"/>
      <c r="ET46" s="63"/>
      <c r="EU46" s="63"/>
      <c r="EV46" s="63"/>
      <c r="EW46" s="63"/>
      <c r="EX46" s="63"/>
    </row>
    <row r="47" spans="1:154" ht="51" x14ac:dyDescent="0.35">
      <c r="A47" s="150" t="s">
        <v>92</v>
      </c>
      <c r="B47" s="27" t="s">
        <v>119</v>
      </c>
      <c r="C47" s="27" t="s">
        <v>175</v>
      </c>
      <c r="D47" s="30" t="s">
        <v>213</v>
      </c>
      <c r="E47" s="62" t="s">
        <v>759</v>
      </c>
      <c r="F47" s="62" t="s">
        <v>759</v>
      </c>
      <c r="G47" s="62" t="s">
        <v>759</v>
      </c>
      <c r="H47" s="62" t="s">
        <v>759</v>
      </c>
      <c r="I47" s="62" t="s">
        <v>759</v>
      </c>
      <c r="J47" s="62" t="s">
        <v>115</v>
      </c>
      <c r="K47" s="62" t="s">
        <v>115</v>
      </c>
      <c r="L47" s="62" t="s">
        <v>115</v>
      </c>
      <c r="M47" s="62" t="s">
        <v>115</v>
      </c>
      <c r="N47" s="62" t="s">
        <v>115</v>
      </c>
      <c r="O47" s="62" t="s">
        <v>115</v>
      </c>
      <c r="P47" s="62" t="s">
        <v>115</v>
      </c>
      <c r="Q47" s="62" t="s">
        <v>115</v>
      </c>
      <c r="R47" s="62" t="s">
        <v>115</v>
      </c>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c r="BZ47" s="62"/>
      <c r="CA47" s="62"/>
      <c r="CB47" s="62"/>
      <c r="CC47" s="62"/>
      <c r="CD47" s="62"/>
      <c r="CE47" s="62"/>
      <c r="CF47" s="62"/>
      <c r="CG47" s="62"/>
      <c r="CH47" s="62"/>
      <c r="CI47" s="62"/>
      <c r="CJ47" s="62"/>
      <c r="CK47" s="62"/>
      <c r="CL47" s="62"/>
      <c r="CM47" s="62"/>
      <c r="CN47" s="62"/>
      <c r="CO47" s="62"/>
      <c r="CP47" s="62"/>
      <c r="CQ47" s="62"/>
      <c r="CR47" s="62"/>
      <c r="CS47" s="62"/>
      <c r="CT47" s="62"/>
      <c r="CU47" s="62"/>
      <c r="CV47" s="62"/>
      <c r="CW47" s="62"/>
      <c r="CX47" s="62"/>
      <c r="CY47" s="62"/>
      <c r="CZ47" s="62"/>
      <c r="DA47" s="62"/>
      <c r="DB47" s="62"/>
      <c r="DC47" s="62"/>
      <c r="DD47" s="62"/>
      <c r="DE47" s="62"/>
      <c r="DF47" s="62"/>
      <c r="DG47" s="62"/>
      <c r="DH47" s="62"/>
      <c r="DI47" s="62"/>
      <c r="DJ47" s="62"/>
      <c r="DK47" s="62"/>
      <c r="DL47" s="62"/>
      <c r="DM47" s="62"/>
      <c r="DN47" s="62"/>
      <c r="DO47" s="62"/>
      <c r="DP47" s="62"/>
      <c r="DQ47" s="62"/>
      <c r="DR47" s="62"/>
      <c r="DS47" s="62"/>
      <c r="DT47" s="62"/>
      <c r="DU47" s="62"/>
      <c r="DV47" s="62"/>
      <c r="DW47" s="62"/>
      <c r="DX47" s="62"/>
      <c r="DY47" s="62"/>
      <c r="DZ47" s="62"/>
      <c r="EA47" s="62"/>
      <c r="EB47" s="62"/>
      <c r="EC47" s="62"/>
      <c r="ED47" s="62"/>
      <c r="EE47" s="62"/>
      <c r="EF47" s="62"/>
      <c r="EG47" s="62"/>
      <c r="EH47" s="62"/>
      <c r="EI47" s="62"/>
      <c r="EJ47" s="62"/>
      <c r="EK47" s="62"/>
      <c r="EL47" s="62"/>
      <c r="EM47" s="62"/>
      <c r="EN47" s="62"/>
      <c r="EO47" s="62"/>
      <c r="EP47" s="62"/>
      <c r="EQ47" s="62"/>
      <c r="ER47" s="62"/>
      <c r="ES47" s="62"/>
      <c r="ET47" s="62"/>
      <c r="EU47" s="62"/>
      <c r="EV47" s="62"/>
      <c r="EW47" s="62"/>
      <c r="EX47" s="62"/>
    </row>
    <row r="48" spans="1:154" ht="13.15" x14ac:dyDescent="0.35">
      <c r="A48" s="148"/>
      <c r="B48" s="91"/>
      <c r="C48" s="91"/>
      <c r="D48" s="92"/>
      <c r="E48" s="63"/>
      <c r="F48" s="63"/>
      <c r="G48" s="63"/>
      <c r="H48" s="63"/>
      <c r="I48" s="63"/>
      <c r="J48" s="63" t="s">
        <v>1093</v>
      </c>
      <c r="K48" s="63" t="s">
        <v>1093</v>
      </c>
      <c r="L48" s="63" t="s">
        <v>1093</v>
      </c>
      <c r="M48" s="63" t="s">
        <v>1093</v>
      </c>
      <c r="N48" s="63" t="s">
        <v>1093</v>
      </c>
      <c r="O48" s="63" t="s">
        <v>1093</v>
      </c>
      <c r="P48" s="63" t="s">
        <v>1093</v>
      </c>
      <c r="Q48" s="63" t="s">
        <v>1093</v>
      </c>
      <c r="R48" s="63" t="s">
        <v>1093</v>
      </c>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c r="CH48" s="63"/>
      <c r="CI48" s="63"/>
      <c r="CJ48" s="63"/>
      <c r="CK48" s="63"/>
      <c r="CL48" s="63"/>
      <c r="CM48" s="63"/>
      <c r="CN48" s="63"/>
      <c r="CO48" s="63"/>
      <c r="CP48" s="63"/>
      <c r="CQ48" s="63"/>
      <c r="CR48" s="63"/>
      <c r="CS48" s="63"/>
      <c r="CT48" s="63"/>
      <c r="CU48" s="63"/>
      <c r="CV48" s="63"/>
      <c r="CW48" s="63"/>
      <c r="CX48" s="63"/>
      <c r="CY48" s="63"/>
      <c r="CZ48" s="63"/>
      <c r="DA48" s="63"/>
      <c r="DB48" s="63"/>
      <c r="DC48" s="63"/>
      <c r="DD48" s="63"/>
      <c r="DE48" s="63"/>
      <c r="DF48" s="63"/>
      <c r="DG48" s="63"/>
      <c r="DH48" s="63"/>
      <c r="DI48" s="63"/>
      <c r="DJ48" s="63"/>
      <c r="DK48" s="63"/>
      <c r="DL48" s="63"/>
      <c r="DM48" s="63"/>
      <c r="DN48" s="63"/>
      <c r="DO48" s="63"/>
      <c r="DP48" s="63"/>
      <c r="DQ48" s="63"/>
      <c r="DR48" s="63"/>
      <c r="DS48" s="63"/>
      <c r="DT48" s="63"/>
      <c r="DU48" s="63"/>
      <c r="DV48" s="63"/>
      <c r="DW48" s="63"/>
      <c r="DX48" s="63"/>
      <c r="DY48" s="63"/>
      <c r="DZ48" s="63"/>
      <c r="EA48" s="63"/>
      <c r="EB48" s="63"/>
      <c r="EC48" s="63"/>
      <c r="ED48" s="63"/>
      <c r="EE48" s="63"/>
      <c r="EF48" s="63"/>
      <c r="EG48" s="63"/>
      <c r="EH48" s="63"/>
      <c r="EI48" s="63"/>
      <c r="EJ48" s="63"/>
      <c r="EK48" s="63"/>
      <c r="EL48" s="63"/>
      <c r="EM48" s="63"/>
      <c r="EN48" s="63"/>
      <c r="EO48" s="63"/>
      <c r="EP48" s="63"/>
      <c r="EQ48" s="63"/>
      <c r="ER48" s="63"/>
      <c r="ES48" s="63"/>
      <c r="ET48" s="63"/>
      <c r="EU48" s="63"/>
      <c r="EV48" s="63"/>
      <c r="EW48" s="63"/>
      <c r="EX48" s="63"/>
    </row>
    <row r="49" spans="1:154" ht="38.25" x14ac:dyDescent="0.35">
      <c r="A49" s="151" t="s">
        <v>239</v>
      </c>
      <c r="B49" s="94" t="s">
        <v>119</v>
      </c>
      <c r="C49" s="95" t="s">
        <v>240</v>
      </c>
      <c r="D49" s="96" t="s">
        <v>241</v>
      </c>
      <c r="E49" s="62" t="s">
        <v>115</v>
      </c>
      <c r="F49" s="62" t="s">
        <v>115</v>
      </c>
      <c r="G49" s="62" t="s">
        <v>115</v>
      </c>
      <c r="H49" s="62" t="s">
        <v>115</v>
      </c>
      <c r="I49" s="62" t="s">
        <v>115</v>
      </c>
      <c r="J49" s="62" t="s">
        <v>115</v>
      </c>
      <c r="K49" s="62" t="s">
        <v>115</v>
      </c>
      <c r="L49" s="62" t="s">
        <v>115</v>
      </c>
      <c r="M49" s="62" t="s">
        <v>115</v>
      </c>
      <c r="N49" s="62" t="s">
        <v>115</v>
      </c>
      <c r="O49" s="62" t="s">
        <v>115</v>
      </c>
      <c r="P49" s="62" t="s">
        <v>115</v>
      </c>
      <c r="Q49" s="62" t="s">
        <v>115</v>
      </c>
      <c r="R49" s="62" t="s">
        <v>115</v>
      </c>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c r="BZ49" s="62"/>
      <c r="CA49" s="62"/>
      <c r="CB49" s="62"/>
      <c r="CC49" s="62"/>
      <c r="CD49" s="62"/>
      <c r="CE49" s="62"/>
      <c r="CF49" s="62"/>
      <c r="CG49" s="62"/>
      <c r="CH49" s="62"/>
      <c r="CI49" s="62"/>
      <c r="CJ49" s="62"/>
      <c r="CK49" s="62"/>
      <c r="CL49" s="62"/>
      <c r="CM49" s="62"/>
      <c r="CN49" s="62"/>
      <c r="CO49" s="62"/>
      <c r="CP49" s="62"/>
      <c r="CQ49" s="62"/>
      <c r="CR49" s="62"/>
      <c r="CS49" s="62"/>
      <c r="CT49" s="62"/>
      <c r="CU49" s="62"/>
      <c r="CV49" s="62"/>
      <c r="CW49" s="62"/>
      <c r="CX49" s="62"/>
      <c r="CY49" s="62"/>
      <c r="CZ49" s="62"/>
      <c r="DA49" s="62"/>
      <c r="DB49" s="62"/>
      <c r="DC49" s="62"/>
      <c r="DD49" s="62"/>
      <c r="DE49" s="62"/>
      <c r="DF49" s="62"/>
      <c r="DG49" s="62"/>
      <c r="DH49" s="62"/>
      <c r="DI49" s="62"/>
      <c r="DJ49" s="62"/>
      <c r="DK49" s="62"/>
      <c r="DL49" s="62"/>
      <c r="DM49" s="62"/>
      <c r="DN49" s="62"/>
      <c r="DO49" s="62"/>
      <c r="DP49" s="62"/>
      <c r="DQ49" s="62"/>
      <c r="DR49" s="62"/>
      <c r="DS49" s="62"/>
      <c r="DT49" s="62"/>
      <c r="DU49" s="62"/>
      <c r="DV49" s="62"/>
      <c r="DW49" s="62"/>
      <c r="DX49" s="62"/>
      <c r="DY49" s="62"/>
      <c r="DZ49" s="62"/>
      <c r="EA49" s="62"/>
      <c r="EB49" s="62"/>
      <c r="EC49" s="62"/>
      <c r="ED49" s="62"/>
      <c r="EE49" s="62"/>
      <c r="EF49" s="62"/>
      <c r="EG49" s="62"/>
      <c r="EH49" s="62"/>
      <c r="EI49" s="62"/>
      <c r="EJ49" s="62"/>
      <c r="EK49" s="62"/>
      <c r="EL49" s="62"/>
      <c r="EM49" s="62"/>
      <c r="EN49" s="62"/>
      <c r="EO49" s="62"/>
      <c r="EP49" s="62"/>
      <c r="EQ49" s="62"/>
      <c r="ER49" s="62"/>
      <c r="ES49" s="62"/>
      <c r="ET49" s="62"/>
      <c r="EU49" s="62"/>
      <c r="EV49" s="62"/>
      <c r="EW49" s="62"/>
      <c r="EX49" s="62"/>
    </row>
    <row r="50" spans="1:154" ht="25.5" x14ac:dyDescent="0.35">
      <c r="A50" s="147"/>
      <c r="B50" s="28"/>
      <c r="C50" s="28"/>
      <c r="D50" s="29"/>
      <c r="E50" s="63" t="s">
        <v>1017</v>
      </c>
      <c r="F50" s="63" t="s">
        <v>1017</v>
      </c>
      <c r="G50" s="63" t="s">
        <v>1017</v>
      </c>
      <c r="H50" s="63" t="s">
        <v>1017</v>
      </c>
      <c r="I50" s="63" t="s">
        <v>1017</v>
      </c>
      <c r="J50" s="63" t="s">
        <v>1017</v>
      </c>
      <c r="K50" s="63" t="s">
        <v>1017</v>
      </c>
      <c r="L50" s="63" t="s">
        <v>1017</v>
      </c>
      <c r="M50" s="63" t="s">
        <v>1017</v>
      </c>
      <c r="N50" s="63" t="s">
        <v>1017</v>
      </c>
      <c r="O50" s="63" t="s">
        <v>1017</v>
      </c>
      <c r="P50" s="63" t="s">
        <v>1017</v>
      </c>
      <c r="Q50" s="63" t="s">
        <v>1017</v>
      </c>
      <c r="R50" s="63" t="s">
        <v>1017</v>
      </c>
      <c r="S50" s="63"/>
      <c r="T50" s="63"/>
      <c r="U50" s="63"/>
      <c r="V50" s="63"/>
      <c r="W50" s="63"/>
      <c r="X50" s="63"/>
      <c r="Y50" s="63"/>
      <c r="Z50" s="63"/>
      <c r="AA50" s="63"/>
      <c r="AB50" s="63"/>
      <c r="AC50" s="63"/>
      <c r="AD50" s="63"/>
      <c r="AE50" s="63"/>
      <c r="AF50" s="63"/>
      <c r="AG50" s="63"/>
      <c r="AH50" s="63"/>
      <c r="AI50" s="63"/>
      <c r="AJ50" s="63"/>
      <c r="AK50" s="63"/>
      <c r="AL50" s="63"/>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63"/>
      <c r="CE50" s="63"/>
      <c r="CF50" s="63"/>
      <c r="CG50" s="63"/>
      <c r="CH50" s="63"/>
      <c r="CI50" s="63"/>
      <c r="CJ50" s="63"/>
      <c r="CK50" s="63"/>
      <c r="CL50" s="63"/>
      <c r="CM50" s="63"/>
      <c r="CN50" s="63"/>
      <c r="CO50" s="63"/>
      <c r="CP50" s="63"/>
      <c r="CQ50" s="63"/>
      <c r="CR50" s="63"/>
      <c r="CS50" s="63"/>
      <c r="CT50" s="63"/>
      <c r="CU50" s="63"/>
      <c r="CV50" s="63"/>
      <c r="CW50" s="63"/>
      <c r="CX50" s="63"/>
      <c r="CY50" s="63"/>
      <c r="CZ50" s="63"/>
      <c r="DA50" s="63"/>
      <c r="DB50" s="63"/>
      <c r="DC50" s="63"/>
      <c r="DD50" s="63"/>
      <c r="DE50" s="63"/>
      <c r="DF50" s="63"/>
      <c r="DG50" s="63"/>
      <c r="DH50" s="63"/>
      <c r="DI50" s="63"/>
      <c r="DJ50" s="63"/>
      <c r="DK50" s="63"/>
      <c r="DL50" s="63"/>
      <c r="DM50" s="63"/>
      <c r="DN50" s="63"/>
      <c r="DO50" s="63"/>
      <c r="DP50" s="63"/>
      <c r="DQ50" s="63"/>
      <c r="DR50" s="63"/>
      <c r="DS50" s="63"/>
      <c r="DT50" s="63"/>
      <c r="DU50" s="63"/>
      <c r="DV50" s="63"/>
      <c r="DW50" s="63"/>
      <c r="DX50" s="63"/>
      <c r="DY50" s="63"/>
      <c r="DZ50" s="63"/>
      <c r="EA50" s="63"/>
      <c r="EB50" s="63"/>
      <c r="EC50" s="63"/>
      <c r="ED50" s="63"/>
      <c r="EE50" s="63"/>
      <c r="EF50" s="63"/>
      <c r="EG50" s="63"/>
      <c r="EH50" s="63"/>
      <c r="EI50" s="63"/>
      <c r="EJ50" s="63"/>
      <c r="EK50" s="63"/>
      <c r="EL50" s="63"/>
      <c r="EM50" s="63"/>
      <c r="EN50" s="63"/>
      <c r="EO50" s="63"/>
      <c r="EP50" s="63"/>
      <c r="EQ50" s="63"/>
      <c r="ER50" s="63"/>
      <c r="ES50" s="63"/>
      <c r="ET50" s="63"/>
      <c r="EU50" s="63"/>
      <c r="EV50" s="63"/>
      <c r="EW50" s="63"/>
      <c r="EX50" s="63"/>
    </row>
    <row r="51" spans="1:154" ht="25.5" x14ac:dyDescent="0.35">
      <c r="A51" s="151" t="s">
        <v>242</v>
      </c>
      <c r="B51" s="94" t="s">
        <v>119</v>
      </c>
      <c r="C51" s="95" t="s">
        <v>243</v>
      </c>
      <c r="D51" s="96" t="s">
        <v>782</v>
      </c>
      <c r="E51" s="62" t="s">
        <v>759</v>
      </c>
      <c r="F51" s="62" t="s">
        <v>759</v>
      </c>
      <c r="G51" s="62" t="s">
        <v>759</v>
      </c>
      <c r="H51" s="62" t="s">
        <v>759</v>
      </c>
      <c r="I51" s="62" t="s">
        <v>759</v>
      </c>
      <c r="J51" s="62" t="s">
        <v>115</v>
      </c>
      <c r="K51" s="62" t="s">
        <v>115</v>
      </c>
      <c r="L51" s="62" t="s">
        <v>115</v>
      </c>
      <c r="M51" s="62" t="s">
        <v>115</v>
      </c>
      <c r="N51" s="62" t="s">
        <v>115</v>
      </c>
      <c r="O51" s="62" t="s">
        <v>115</v>
      </c>
      <c r="P51" s="62" t="s">
        <v>115</v>
      </c>
      <c r="Q51" s="62" t="s">
        <v>115</v>
      </c>
      <c r="R51" s="62" t="s">
        <v>115</v>
      </c>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c r="BZ51" s="62"/>
      <c r="CA51" s="62"/>
      <c r="CB51" s="62"/>
      <c r="CC51" s="62"/>
      <c r="CD51" s="62"/>
      <c r="CE51" s="62"/>
      <c r="CF51" s="62"/>
      <c r="CG51" s="62"/>
      <c r="CH51" s="62"/>
      <c r="CI51" s="62"/>
      <c r="CJ51" s="62"/>
      <c r="CK51" s="62"/>
      <c r="CL51" s="62"/>
      <c r="CM51" s="62"/>
      <c r="CN51" s="62"/>
      <c r="CO51" s="62"/>
      <c r="CP51" s="62"/>
      <c r="CQ51" s="62"/>
      <c r="CR51" s="62"/>
      <c r="CS51" s="62"/>
      <c r="CT51" s="62"/>
      <c r="CU51" s="62"/>
      <c r="CV51" s="62"/>
      <c r="CW51" s="62"/>
      <c r="CX51" s="62"/>
      <c r="CY51" s="62"/>
      <c r="CZ51" s="62"/>
      <c r="DA51" s="62"/>
      <c r="DB51" s="62"/>
      <c r="DC51" s="62"/>
      <c r="DD51" s="62"/>
      <c r="DE51" s="62"/>
      <c r="DF51" s="62"/>
      <c r="DG51" s="62"/>
      <c r="DH51" s="62"/>
      <c r="DI51" s="62"/>
      <c r="DJ51" s="62"/>
      <c r="DK51" s="62"/>
      <c r="DL51" s="62"/>
      <c r="DM51" s="62"/>
      <c r="DN51" s="62"/>
      <c r="DO51" s="62"/>
      <c r="DP51" s="62"/>
      <c r="DQ51" s="62"/>
      <c r="DR51" s="62"/>
      <c r="DS51" s="62"/>
      <c r="DT51" s="62"/>
      <c r="DU51" s="62"/>
      <c r="DV51" s="62"/>
      <c r="DW51" s="62"/>
      <c r="DX51" s="62"/>
      <c r="DY51" s="62"/>
      <c r="DZ51" s="62"/>
      <c r="EA51" s="62"/>
      <c r="EB51" s="62"/>
      <c r="EC51" s="62"/>
      <c r="ED51" s="62"/>
      <c r="EE51" s="62"/>
      <c r="EF51" s="62"/>
      <c r="EG51" s="62"/>
      <c r="EH51" s="62"/>
      <c r="EI51" s="62"/>
      <c r="EJ51" s="62"/>
      <c r="EK51" s="62"/>
      <c r="EL51" s="62"/>
      <c r="EM51" s="62"/>
      <c r="EN51" s="62"/>
      <c r="EO51" s="62"/>
      <c r="EP51" s="62"/>
      <c r="EQ51" s="62"/>
      <c r="ER51" s="62"/>
      <c r="ES51" s="62"/>
      <c r="ET51" s="62"/>
      <c r="EU51" s="62"/>
      <c r="EV51" s="62"/>
      <c r="EW51" s="62"/>
      <c r="EX51" s="62"/>
    </row>
    <row r="52" spans="1:154" ht="130.9" x14ac:dyDescent="0.35">
      <c r="A52" s="147"/>
      <c r="B52" s="28"/>
      <c r="C52" s="28"/>
      <c r="D52" s="29" t="s">
        <v>783</v>
      </c>
      <c r="E52" s="63"/>
      <c r="F52" s="63"/>
      <c r="G52" s="63"/>
      <c r="H52" s="63"/>
      <c r="I52" s="63"/>
      <c r="J52" s="63" t="s">
        <v>1089</v>
      </c>
      <c r="K52" s="63" t="s">
        <v>1089</v>
      </c>
      <c r="L52" s="63" t="s">
        <v>1089</v>
      </c>
      <c r="M52" s="63" t="s">
        <v>1089</v>
      </c>
      <c r="N52" s="63" t="s">
        <v>1089</v>
      </c>
      <c r="O52" s="63" t="s">
        <v>1089</v>
      </c>
      <c r="P52" s="63" t="s">
        <v>1089</v>
      </c>
      <c r="Q52" s="63" t="s">
        <v>1089</v>
      </c>
      <c r="R52" s="63" t="s">
        <v>1089</v>
      </c>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c r="CK52" s="63"/>
      <c r="CL52" s="63"/>
      <c r="CM52" s="63"/>
      <c r="CN52" s="63"/>
      <c r="CO52" s="63"/>
      <c r="CP52" s="63"/>
      <c r="CQ52" s="63"/>
      <c r="CR52" s="63"/>
      <c r="CS52" s="63"/>
      <c r="CT52" s="63"/>
      <c r="CU52" s="63"/>
      <c r="CV52" s="63"/>
      <c r="CW52" s="63"/>
      <c r="CX52" s="63"/>
      <c r="CY52" s="63"/>
      <c r="CZ52" s="63"/>
      <c r="DA52" s="63"/>
      <c r="DB52" s="63"/>
      <c r="DC52" s="63"/>
      <c r="DD52" s="63"/>
      <c r="DE52" s="63"/>
      <c r="DF52" s="63"/>
      <c r="DG52" s="63"/>
      <c r="DH52" s="63"/>
      <c r="DI52" s="63"/>
      <c r="DJ52" s="63"/>
      <c r="DK52" s="63"/>
      <c r="DL52" s="63"/>
      <c r="DM52" s="63"/>
      <c r="DN52" s="63"/>
      <c r="DO52" s="63"/>
      <c r="DP52" s="63"/>
      <c r="DQ52" s="63"/>
      <c r="DR52" s="63"/>
      <c r="DS52" s="63"/>
      <c r="DT52" s="63"/>
      <c r="DU52" s="63"/>
      <c r="DV52" s="63"/>
      <c r="DW52" s="63"/>
      <c r="DX52" s="63"/>
      <c r="DY52" s="63"/>
      <c r="DZ52" s="63"/>
      <c r="EA52" s="63"/>
      <c r="EB52" s="63"/>
      <c r="EC52" s="63"/>
      <c r="ED52" s="63"/>
      <c r="EE52" s="63"/>
      <c r="EF52" s="63"/>
      <c r="EG52" s="63"/>
      <c r="EH52" s="63"/>
      <c r="EI52" s="63"/>
      <c r="EJ52" s="63"/>
      <c r="EK52" s="63"/>
      <c r="EL52" s="63"/>
      <c r="EM52" s="63"/>
      <c r="EN52" s="63"/>
      <c r="EO52" s="63"/>
      <c r="EP52" s="63"/>
      <c r="EQ52" s="63"/>
      <c r="ER52" s="63"/>
      <c r="ES52" s="63"/>
      <c r="ET52" s="63"/>
      <c r="EU52" s="63"/>
      <c r="EV52" s="63"/>
      <c r="EW52" s="63"/>
      <c r="EX52" s="63"/>
    </row>
    <row r="53" spans="1:154" ht="25.5" x14ac:dyDescent="0.35">
      <c r="A53" s="151" t="s">
        <v>244</v>
      </c>
      <c r="B53" s="94" t="s">
        <v>119</v>
      </c>
      <c r="C53" s="95" t="s">
        <v>245</v>
      </c>
      <c r="D53" s="96" t="s">
        <v>246</v>
      </c>
      <c r="E53" s="62" t="s">
        <v>759</v>
      </c>
      <c r="F53" s="62" t="s">
        <v>759</v>
      </c>
      <c r="G53" s="62" t="s">
        <v>759</v>
      </c>
      <c r="H53" s="62" t="s">
        <v>769</v>
      </c>
      <c r="I53" s="62" t="s">
        <v>759</v>
      </c>
      <c r="J53" s="62" t="s">
        <v>115</v>
      </c>
      <c r="K53" s="62" t="s">
        <v>759</v>
      </c>
      <c r="L53" s="62" t="s">
        <v>769</v>
      </c>
      <c r="M53" s="62" t="s">
        <v>769</v>
      </c>
      <c r="N53" s="62" t="s">
        <v>759</v>
      </c>
      <c r="O53" s="62" t="s">
        <v>759</v>
      </c>
      <c r="P53" s="62" t="s">
        <v>759</v>
      </c>
      <c r="Q53" s="62" t="s">
        <v>759</v>
      </c>
      <c r="R53" s="62" t="s">
        <v>769</v>
      </c>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c r="BM53" s="62"/>
      <c r="BN53" s="62"/>
      <c r="BO53" s="62"/>
      <c r="BP53" s="62"/>
      <c r="BQ53" s="62"/>
      <c r="BR53" s="62"/>
      <c r="BS53" s="62"/>
      <c r="BT53" s="62"/>
      <c r="BU53" s="62"/>
      <c r="BV53" s="62"/>
      <c r="BW53" s="62"/>
      <c r="BX53" s="62"/>
      <c r="BY53" s="62"/>
      <c r="BZ53" s="62"/>
      <c r="CA53" s="62"/>
      <c r="CB53" s="62"/>
      <c r="CC53" s="62"/>
      <c r="CD53" s="62"/>
      <c r="CE53" s="62"/>
      <c r="CF53" s="62"/>
      <c r="CG53" s="62"/>
      <c r="CH53" s="62"/>
      <c r="CI53" s="62"/>
      <c r="CJ53" s="62"/>
      <c r="CK53" s="62"/>
      <c r="CL53" s="62"/>
      <c r="CM53" s="62"/>
      <c r="CN53" s="62"/>
      <c r="CO53" s="62"/>
      <c r="CP53" s="62"/>
      <c r="CQ53" s="62"/>
      <c r="CR53" s="62"/>
      <c r="CS53" s="62"/>
      <c r="CT53" s="62"/>
      <c r="CU53" s="62"/>
      <c r="CV53" s="62"/>
      <c r="CW53" s="62"/>
      <c r="CX53" s="62"/>
      <c r="CY53" s="62"/>
      <c r="CZ53" s="62"/>
      <c r="DA53" s="62"/>
      <c r="DB53" s="62"/>
      <c r="DC53" s="62"/>
      <c r="DD53" s="62"/>
      <c r="DE53" s="62"/>
      <c r="DF53" s="62"/>
      <c r="DG53" s="62"/>
      <c r="DH53" s="62"/>
      <c r="DI53" s="62"/>
      <c r="DJ53" s="62"/>
      <c r="DK53" s="62"/>
      <c r="DL53" s="62"/>
      <c r="DM53" s="62"/>
      <c r="DN53" s="62"/>
      <c r="DO53" s="62"/>
      <c r="DP53" s="62"/>
      <c r="DQ53" s="62"/>
      <c r="DR53" s="62"/>
      <c r="DS53" s="62"/>
      <c r="DT53" s="62"/>
      <c r="DU53" s="62"/>
      <c r="DV53" s="62"/>
      <c r="DW53" s="62"/>
      <c r="DX53" s="62"/>
      <c r="DY53" s="62"/>
      <c r="DZ53" s="62"/>
      <c r="EA53" s="62"/>
      <c r="EB53" s="62"/>
      <c r="EC53" s="62"/>
      <c r="ED53" s="62"/>
      <c r="EE53" s="62"/>
      <c r="EF53" s="62"/>
      <c r="EG53" s="62"/>
      <c r="EH53" s="62"/>
      <c r="EI53" s="62"/>
      <c r="EJ53" s="62"/>
      <c r="EK53" s="62"/>
      <c r="EL53" s="62"/>
      <c r="EM53" s="62"/>
      <c r="EN53" s="62"/>
      <c r="EO53" s="62"/>
      <c r="EP53" s="62"/>
      <c r="EQ53" s="62"/>
      <c r="ER53" s="62"/>
      <c r="ES53" s="62"/>
      <c r="ET53" s="62"/>
      <c r="EU53" s="62"/>
      <c r="EV53" s="62"/>
      <c r="EW53" s="62"/>
      <c r="EX53" s="62"/>
    </row>
    <row r="54" spans="1:154" ht="114.75" x14ac:dyDescent="0.35">
      <c r="A54" s="147"/>
      <c r="B54" s="28"/>
      <c r="C54" s="28"/>
      <c r="D54" s="29"/>
      <c r="E54" s="63"/>
      <c r="F54" s="63"/>
      <c r="G54" s="63"/>
      <c r="H54" s="63" t="s">
        <v>1276</v>
      </c>
      <c r="I54" s="63"/>
      <c r="J54" s="63"/>
      <c r="K54" s="63"/>
      <c r="L54" s="63" t="s">
        <v>1244</v>
      </c>
      <c r="M54" s="63" t="s">
        <v>1246</v>
      </c>
      <c r="N54" s="63"/>
      <c r="O54" s="63"/>
      <c r="P54" s="63"/>
      <c r="Q54" s="63"/>
      <c r="R54" s="63" t="s">
        <v>1276</v>
      </c>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c r="CM54" s="63"/>
      <c r="CN54" s="63"/>
      <c r="CO54" s="63"/>
      <c r="CP54" s="63"/>
      <c r="CQ54" s="63"/>
      <c r="CR54" s="63"/>
      <c r="CS54" s="63"/>
      <c r="CT54" s="63"/>
      <c r="CU54" s="63"/>
      <c r="CV54" s="63"/>
      <c r="CW54" s="63"/>
      <c r="CX54" s="63"/>
      <c r="CY54" s="63"/>
      <c r="CZ54" s="63"/>
      <c r="DA54" s="63"/>
      <c r="DB54" s="63"/>
      <c r="DC54" s="63"/>
      <c r="DD54" s="63"/>
      <c r="DE54" s="63"/>
      <c r="DF54" s="63"/>
      <c r="DG54" s="63"/>
      <c r="DH54" s="63"/>
      <c r="DI54" s="63"/>
      <c r="DJ54" s="63"/>
      <c r="DK54" s="63"/>
      <c r="DL54" s="63"/>
      <c r="DM54" s="63"/>
      <c r="DN54" s="63"/>
      <c r="DO54" s="63"/>
      <c r="DP54" s="63"/>
      <c r="DQ54" s="63"/>
      <c r="DR54" s="63"/>
      <c r="DS54" s="63"/>
      <c r="DT54" s="63"/>
      <c r="DU54" s="63"/>
      <c r="DV54" s="63"/>
      <c r="DW54" s="63"/>
      <c r="DX54" s="63"/>
      <c r="DY54" s="63"/>
      <c r="DZ54" s="63"/>
      <c r="EA54" s="63"/>
      <c r="EB54" s="63"/>
      <c r="EC54" s="63"/>
      <c r="ED54" s="63"/>
      <c r="EE54" s="63"/>
      <c r="EF54" s="63"/>
      <c r="EG54" s="63"/>
      <c r="EH54" s="63"/>
      <c r="EI54" s="63"/>
      <c r="EJ54" s="63"/>
      <c r="EK54" s="63"/>
      <c r="EL54" s="63"/>
      <c r="EM54" s="63"/>
      <c r="EN54" s="63"/>
      <c r="EO54" s="63"/>
      <c r="EP54" s="63"/>
      <c r="EQ54" s="63"/>
      <c r="ER54" s="63"/>
      <c r="ES54" s="63"/>
      <c r="ET54" s="63"/>
      <c r="EU54" s="63"/>
      <c r="EV54" s="63"/>
      <c r="EW54" s="63"/>
      <c r="EX54" s="63"/>
    </row>
    <row r="55" spans="1:154" ht="38.25" x14ac:dyDescent="0.35">
      <c r="A55" s="151" t="s">
        <v>247</v>
      </c>
      <c r="B55" s="94" t="s">
        <v>119</v>
      </c>
      <c r="C55" s="95" t="s">
        <v>248</v>
      </c>
      <c r="D55" s="96" t="s">
        <v>785</v>
      </c>
      <c r="E55" s="62" t="s">
        <v>115</v>
      </c>
      <c r="F55" s="62" t="s">
        <v>115</v>
      </c>
      <c r="G55" s="62" t="s">
        <v>115</v>
      </c>
      <c r="H55" s="62" t="s">
        <v>115</v>
      </c>
      <c r="I55" s="62" t="s">
        <v>115</v>
      </c>
      <c r="J55" s="62" t="s">
        <v>115</v>
      </c>
      <c r="K55" s="62" t="s">
        <v>115</v>
      </c>
      <c r="L55" s="62" t="s">
        <v>115</v>
      </c>
      <c r="M55" s="62" t="s">
        <v>115</v>
      </c>
      <c r="N55" s="62" t="s">
        <v>115</v>
      </c>
      <c r="O55" s="62" t="s">
        <v>115</v>
      </c>
      <c r="P55" s="62" t="s">
        <v>115</v>
      </c>
      <c r="Q55" s="62" t="s">
        <v>115</v>
      </c>
      <c r="R55" s="62" t="s">
        <v>115</v>
      </c>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c r="AU55" s="62"/>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2"/>
      <c r="BZ55" s="62"/>
      <c r="CA55" s="62"/>
      <c r="CB55" s="62"/>
      <c r="CC55" s="62"/>
      <c r="CD55" s="62"/>
      <c r="CE55" s="62"/>
      <c r="CF55" s="62"/>
      <c r="CG55" s="62"/>
      <c r="CH55" s="62"/>
      <c r="CI55" s="62"/>
      <c r="CJ55" s="62"/>
      <c r="CK55" s="62"/>
      <c r="CL55" s="62"/>
      <c r="CM55" s="62"/>
      <c r="CN55" s="62"/>
      <c r="CO55" s="62"/>
      <c r="CP55" s="62"/>
      <c r="CQ55" s="62"/>
      <c r="CR55" s="62"/>
      <c r="CS55" s="62"/>
      <c r="CT55" s="62"/>
      <c r="CU55" s="62"/>
      <c r="CV55" s="62"/>
      <c r="CW55" s="62"/>
      <c r="CX55" s="62"/>
      <c r="CY55" s="62"/>
      <c r="CZ55" s="62"/>
      <c r="DA55" s="62"/>
      <c r="DB55" s="62"/>
      <c r="DC55" s="62"/>
      <c r="DD55" s="62"/>
      <c r="DE55" s="62"/>
      <c r="DF55" s="62"/>
      <c r="DG55" s="62"/>
      <c r="DH55" s="62"/>
      <c r="DI55" s="62"/>
      <c r="DJ55" s="62"/>
      <c r="DK55" s="62"/>
      <c r="DL55" s="62"/>
      <c r="DM55" s="62"/>
      <c r="DN55" s="62"/>
      <c r="DO55" s="62"/>
      <c r="DP55" s="62"/>
      <c r="DQ55" s="62"/>
      <c r="DR55" s="62"/>
      <c r="DS55" s="62"/>
      <c r="DT55" s="62"/>
      <c r="DU55" s="62"/>
      <c r="DV55" s="62"/>
      <c r="DW55" s="62"/>
      <c r="DX55" s="62"/>
      <c r="DY55" s="62"/>
      <c r="DZ55" s="62"/>
      <c r="EA55" s="62"/>
      <c r="EB55" s="62"/>
      <c r="EC55" s="62"/>
      <c r="ED55" s="62"/>
      <c r="EE55" s="62"/>
      <c r="EF55" s="62"/>
      <c r="EG55" s="62"/>
      <c r="EH55" s="62"/>
      <c r="EI55" s="62"/>
      <c r="EJ55" s="62"/>
      <c r="EK55" s="62"/>
      <c r="EL55" s="62"/>
      <c r="EM55" s="62"/>
      <c r="EN55" s="62"/>
      <c r="EO55" s="62"/>
      <c r="EP55" s="62"/>
      <c r="EQ55" s="62"/>
      <c r="ER55" s="62"/>
      <c r="ES55" s="62"/>
      <c r="ET55" s="62"/>
      <c r="EU55" s="62"/>
      <c r="EV55" s="62"/>
      <c r="EW55" s="62"/>
      <c r="EX55" s="62"/>
    </row>
    <row r="56" spans="1:154" ht="65.650000000000006" x14ac:dyDescent="0.35">
      <c r="A56" s="147"/>
      <c r="B56" s="28"/>
      <c r="C56" s="28"/>
      <c r="D56" s="29" t="s">
        <v>784</v>
      </c>
      <c r="E56" s="93" t="s">
        <v>1054</v>
      </c>
      <c r="F56" s="93" t="s">
        <v>1054</v>
      </c>
      <c r="G56" s="93" t="s">
        <v>1054</v>
      </c>
      <c r="H56" s="93" t="s">
        <v>1054</v>
      </c>
      <c r="I56" s="93" t="s">
        <v>1054</v>
      </c>
      <c r="J56" s="93" t="s">
        <v>1054</v>
      </c>
      <c r="K56" s="93" t="s">
        <v>1054</v>
      </c>
      <c r="L56" s="93" t="s">
        <v>1054</v>
      </c>
      <c r="M56" s="93" t="s">
        <v>1054</v>
      </c>
      <c r="N56" s="93" t="s">
        <v>1054</v>
      </c>
      <c r="O56" s="93" t="s">
        <v>1054</v>
      </c>
      <c r="P56" s="93" t="s">
        <v>1054</v>
      </c>
      <c r="Q56" s="93" t="s">
        <v>1054</v>
      </c>
      <c r="R56" s="93" t="s">
        <v>1054</v>
      </c>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c r="CT56" s="63"/>
      <c r="CU56" s="63"/>
      <c r="CV56" s="63"/>
      <c r="CW56" s="63"/>
      <c r="CX56" s="63"/>
      <c r="CY56" s="63"/>
      <c r="CZ56" s="63"/>
      <c r="DA56" s="63"/>
      <c r="DB56" s="63"/>
      <c r="DC56" s="63"/>
      <c r="DD56" s="63"/>
      <c r="DE56" s="63"/>
      <c r="DF56" s="63"/>
      <c r="DG56" s="63"/>
      <c r="DH56" s="63"/>
      <c r="DI56" s="63"/>
      <c r="DJ56" s="63"/>
      <c r="DK56" s="63"/>
      <c r="DL56" s="63"/>
      <c r="DM56" s="63"/>
      <c r="DN56" s="63"/>
      <c r="DO56" s="63"/>
      <c r="DP56" s="63"/>
      <c r="DQ56" s="63"/>
      <c r="DR56" s="63"/>
      <c r="DS56" s="63"/>
      <c r="DT56" s="63"/>
      <c r="DU56" s="63"/>
      <c r="DV56" s="63"/>
      <c r="DW56" s="63"/>
      <c r="DX56" s="63"/>
      <c r="DY56" s="63"/>
      <c r="DZ56" s="63"/>
      <c r="EA56" s="63"/>
      <c r="EB56" s="63"/>
      <c r="EC56" s="63"/>
      <c r="ED56" s="63"/>
      <c r="EE56" s="63"/>
      <c r="EF56" s="63"/>
      <c r="EG56" s="63"/>
      <c r="EH56" s="63"/>
      <c r="EI56" s="63"/>
      <c r="EJ56" s="63"/>
      <c r="EK56" s="63"/>
      <c r="EL56" s="63"/>
      <c r="EM56" s="63"/>
      <c r="EN56" s="63"/>
      <c r="EO56" s="63"/>
      <c r="EP56" s="63"/>
      <c r="EQ56" s="63"/>
      <c r="ER56" s="63"/>
      <c r="ES56" s="63"/>
      <c r="ET56" s="63"/>
      <c r="EU56" s="63"/>
      <c r="EV56" s="63"/>
      <c r="EW56" s="63"/>
      <c r="EX56" s="63"/>
    </row>
    <row r="57" spans="1:154" ht="26.25" x14ac:dyDescent="0.35">
      <c r="A57" s="79" t="s">
        <v>72</v>
      </c>
      <c r="B57" s="31" t="s">
        <v>362</v>
      </c>
      <c r="C57" s="31" t="s">
        <v>1167</v>
      </c>
      <c r="D57" s="82" t="s">
        <v>93</v>
      </c>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row>
    <row r="58" spans="1:154" ht="25.5" x14ac:dyDescent="0.35">
      <c r="A58" s="150" t="s">
        <v>94</v>
      </c>
      <c r="B58" s="27" t="s">
        <v>119</v>
      </c>
      <c r="C58" s="27" t="s">
        <v>176</v>
      </c>
      <c r="D58" s="30" t="s">
        <v>202</v>
      </c>
      <c r="E58" s="62" t="s">
        <v>115</v>
      </c>
      <c r="F58" s="62" t="s">
        <v>115</v>
      </c>
      <c r="G58" s="62" t="s">
        <v>764</v>
      </c>
      <c r="H58" s="62" t="s">
        <v>764</v>
      </c>
      <c r="I58" s="62" t="s">
        <v>764</v>
      </c>
      <c r="J58" s="62" t="s">
        <v>115</v>
      </c>
      <c r="K58" s="62" t="s">
        <v>115</v>
      </c>
      <c r="L58" s="62" t="s">
        <v>764</v>
      </c>
      <c r="M58" s="62" t="s">
        <v>764</v>
      </c>
      <c r="N58" s="62" t="s">
        <v>764</v>
      </c>
      <c r="O58" s="62" t="s">
        <v>764</v>
      </c>
      <c r="P58" s="62" t="s">
        <v>764</v>
      </c>
      <c r="Q58" s="62" t="s">
        <v>764</v>
      </c>
      <c r="R58" s="62" t="s">
        <v>764</v>
      </c>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c r="AU58" s="62"/>
      <c r="AV58" s="62"/>
      <c r="AW58" s="62"/>
      <c r="AX58" s="62"/>
      <c r="AY58" s="62"/>
      <c r="AZ58" s="62"/>
      <c r="BA58" s="62"/>
      <c r="BB58" s="62"/>
      <c r="BC58" s="62"/>
      <c r="BD58" s="62"/>
      <c r="BE58" s="62"/>
      <c r="BF58" s="62"/>
      <c r="BG58" s="62"/>
      <c r="BH58" s="62"/>
      <c r="BI58" s="62"/>
      <c r="BJ58" s="62"/>
      <c r="BK58" s="62"/>
      <c r="BL58" s="62"/>
      <c r="BM58" s="62"/>
      <c r="BN58" s="62"/>
      <c r="BO58" s="62"/>
      <c r="BP58" s="62"/>
      <c r="BQ58" s="62"/>
      <c r="BR58" s="62"/>
      <c r="BS58" s="62"/>
      <c r="BT58" s="62"/>
      <c r="BU58" s="62"/>
      <c r="BV58" s="62"/>
      <c r="BW58" s="62"/>
      <c r="BX58" s="62"/>
      <c r="BY58" s="62"/>
      <c r="BZ58" s="62"/>
      <c r="CA58" s="62"/>
      <c r="CB58" s="62"/>
      <c r="CC58" s="62"/>
      <c r="CD58" s="62"/>
      <c r="CE58" s="62"/>
      <c r="CF58" s="62"/>
      <c r="CG58" s="62"/>
      <c r="CH58" s="62"/>
      <c r="CI58" s="62"/>
      <c r="CJ58" s="62"/>
      <c r="CK58" s="62"/>
      <c r="CL58" s="62"/>
      <c r="CM58" s="62"/>
      <c r="CN58" s="62"/>
      <c r="CO58" s="62"/>
      <c r="CP58" s="62"/>
      <c r="CQ58" s="62"/>
      <c r="CR58" s="62"/>
      <c r="CS58" s="62"/>
      <c r="CT58" s="62"/>
      <c r="CU58" s="62"/>
      <c r="CV58" s="62"/>
      <c r="CW58" s="62"/>
      <c r="CX58" s="62"/>
      <c r="CY58" s="62"/>
      <c r="CZ58" s="62"/>
      <c r="DA58" s="62"/>
      <c r="DB58" s="62"/>
      <c r="DC58" s="62"/>
      <c r="DD58" s="62"/>
      <c r="DE58" s="62"/>
      <c r="DF58" s="62"/>
      <c r="DG58" s="62"/>
      <c r="DH58" s="62"/>
      <c r="DI58" s="62"/>
      <c r="DJ58" s="62"/>
      <c r="DK58" s="62"/>
      <c r="DL58" s="62"/>
      <c r="DM58" s="62"/>
      <c r="DN58" s="62"/>
      <c r="DO58" s="62"/>
      <c r="DP58" s="62"/>
      <c r="DQ58" s="62"/>
      <c r="DR58" s="62"/>
      <c r="DS58" s="62"/>
      <c r="DT58" s="62"/>
      <c r="DU58" s="62"/>
      <c r="DV58" s="62"/>
      <c r="DW58" s="62"/>
      <c r="DX58" s="62"/>
      <c r="DY58" s="62"/>
      <c r="DZ58" s="62"/>
      <c r="EA58" s="62"/>
      <c r="EB58" s="62"/>
      <c r="EC58" s="62"/>
      <c r="ED58" s="62"/>
      <c r="EE58" s="62"/>
      <c r="EF58" s="62"/>
      <c r="EG58" s="62"/>
      <c r="EH58" s="62"/>
      <c r="EI58" s="62"/>
      <c r="EJ58" s="62"/>
      <c r="EK58" s="62"/>
      <c r="EL58" s="62"/>
      <c r="EM58" s="62"/>
      <c r="EN58" s="62"/>
      <c r="EO58" s="62"/>
      <c r="EP58" s="62"/>
      <c r="EQ58" s="62"/>
      <c r="ER58" s="62"/>
      <c r="ES58" s="62"/>
      <c r="ET58" s="62"/>
      <c r="EU58" s="62"/>
      <c r="EV58" s="62"/>
      <c r="EW58" s="62"/>
      <c r="EX58" s="62"/>
    </row>
    <row r="59" spans="1:154" ht="51" x14ac:dyDescent="0.35">
      <c r="A59" s="147"/>
      <c r="B59" s="28"/>
      <c r="C59" s="28"/>
      <c r="D59" s="29"/>
      <c r="E59" s="63" t="s">
        <v>1116</v>
      </c>
      <c r="F59" s="63" t="s">
        <v>1116</v>
      </c>
      <c r="G59" s="63" t="s">
        <v>1279</v>
      </c>
      <c r="H59" s="63" t="s">
        <v>1279</v>
      </c>
      <c r="I59" s="63" t="s">
        <v>1279</v>
      </c>
      <c r="J59" s="63" t="s">
        <v>1116</v>
      </c>
      <c r="K59" s="63" t="s">
        <v>1116</v>
      </c>
      <c r="L59" s="63" t="s">
        <v>1279</v>
      </c>
      <c r="M59" s="63" t="s">
        <v>1279</v>
      </c>
      <c r="N59" s="63" t="s">
        <v>1279</v>
      </c>
      <c r="O59" s="63" t="s">
        <v>1279</v>
      </c>
      <c r="P59" s="63" t="s">
        <v>1279</v>
      </c>
      <c r="Q59" s="63" t="s">
        <v>1279</v>
      </c>
      <c r="R59" s="63" t="s">
        <v>1279</v>
      </c>
      <c r="S59" s="63"/>
      <c r="T59" s="63"/>
      <c r="U59" s="63"/>
      <c r="V59" s="63"/>
      <c r="W59" s="63"/>
      <c r="X59" s="63"/>
      <c r="Y59" s="63"/>
      <c r="Z59" s="63"/>
      <c r="AA59" s="63"/>
      <c r="AB59" s="63"/>
      <c r="AC59" s="63"/>
      <c r="AD59" s="63"/>
      <c r="AE59" s="63"/>
      <c r="AF59" s="63"/>
      <c r="AG59" s="63"/>
      <c r="AH59" s="63"/>
      <c r="AI59" s="63"/>
      <c r="AJ59" s="63"/>
      <c r="AK59" s="63"/>
      <c r="AL59" s="63"/>
      <c r="AM59" s="63"/>
      <c r="AN59" s="63"/>
      <c r="AO59" s="63"/>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63"/>
      <c r="CE59" s="63"/>
      <c r="CF59" s="63"/>
      <c r="CG59" s="63"/>
      <c r="CH59" s="63"/>
      <c r="CI59" s="63"/>
      <c r="CJ59" s="63"/>
      <c r="CK59" s="63"/>
      <c r="CL59" s="63"/>
      <c r="CM59" s="63"/>
      <c r="CN59" s="63"/>
      <c r="CO59" s="63"/>
      <c r="CP59" s="63"/>
      <c r="CQ59" s="63"/>
      <c r="CR59" s="63"/>
      <c r="CS59" s="63"/>
      <c r="CT59" s="63"/>
      <c r="CU59" s="63"/>
      <c r="CV59" s="63"/>
      <c r="CW59" s="63"/>
      <c r="CX59" s="63"/>
      <c r="CY59" s="63"/>
      <c r="CZ59" s="63"/>
      <c r="DA59" s="63"/>
      <c r="DB59" s="63"/>
      <c r="DC59" s="63"/>
      <c r="DD59" s="63"/>
      <c r="DE59" s="63"/>
      <c r="DF59" s="63"/>
      <c r="DG59" s="63"/>
      <c r="DH59" s="63"/>
      <c r="DI59" s="63"/>
      <c r="DJ59" s="63"/>
      <c r="DK59" s="63"/>
      <c r="DL59" s="63"/>
      <c r="DM59" s="63"/>
      <c r="DN59" s="63"/>
      <c r="DO59" s="63"/>
      <c r="DP59" s="63"/>
      <c r="DQ59" s="63"/>
      <c r="DR59" s="63"/>
      <c r="DS59" s="63"/>
      <c r="DT59" s="63"/>
      <c r="DU59" s="63"/>
      <c r="DV59" s="63"/>
      <c r="DW59" s="63"/>
      <c r="DX59" s="63"/>
      <c r="DY59" s="63"/>
      <c r="DZ59" s="63"/>
      <c r="EA59" s="63"/>
      <c r="EB59" s="63"/>
      <c r="EC59" s="63"/>
      <c r="ED59" s="63"/>
      <c r="EE59" s="63"/>
      <c r="EF59" s="63"/>
      <c r="EG59" s="63"/>
      <c r="EH59" s="63"/>
      <c r="EI59" s="63"/>
      <c r="EJ59" s="63"/>
      <c r="EK59" s="63"/>
      <c r="EL59" s="63"/>
      <c r="EM59" s="63"/>
      <c r="EN59" s="63"/>
      <c r="EO59" s="63"/>
      <c r="EP59" s="63"/>
      <c r="EQ59" s="63"/>
      <c r="ER59" s="63"/>
      <c r="ES59" s="63"/>
      <c r="ET59" s="63"/>
      <c r="EU59" s="63"/>
      <c r="EV59" s="63"/>
      <c r="EW59" s="63"/>
      <c r="EX59" s="63"/>
    </row>
    <row r="60" spans="1:154" ht="25.5" x14ac:dyDescent="0.35">
      <c r="A60" s="150" t="s">
        <v>125</v>
      </c>
      <c r="B60" s="27" t="s">
        <v>119</v>
      </c>
      <c r="C60" s="27" t="s">
        <v>177</v>
      </c>
      <c r="D60" s="83" t="s">
        <v>203</v>
      </c>
      <c r="E60" s="62" t="s">
        <v>759</v>
      </c>
      <c r="F60" s="62" t="s">
        <v>759</v>
      </c>
      <c r="G60" s="62" t="s">
        <v>759</v>
      </c>
      <c r="H60" s="62" t="s">
        <v>759</v>
      </c>
      <c r="I60" s="62" t="s">
        <v>759</v>
      </c>
      <c r="J60" s="62" t="s">
        <v>759</v>
      </c>
      <c r="K60" s="62" t="s">
        <v>759</v>
      </c>
      <c r="L60" s="62" t="s">
        <v>759</v>
      </c>
      <c r="M60" s="62" t="s">
        <v>759</v>
      </c>
      <c r="N60" s="62" t="s">
        <v>759</v>
      </c>
      <c r="O60" s="62" t="s">
        <v>759</v>
      </c>
      <c r="P60" s="62" t="s">
        <v>759</v>
      </c>
      <c r="Q60" s="62" t="s">
        <v>759</v>
      </c>
      <c r="R60" s="62" t="s">
        <v>759</v>
      </c>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62"/>
      <c r="AU60" s="62"/>
      <c r="AV60" s="62"/>
      <c r="AW60" s="62"/>
      <c r="AX60" s="62"/>
      <c r="AY60" s="62"/>
      <c r="AZ60" s="62"/>
      <c r="BA60" s="62"/>
      <c r="BB60" s="62"/>
      <c r="BC60" s="62"/>
      <c r="BD60" s="62"/>
      <c r="BE60" s="62"/>
      <c r="BF60" s="62"/>
      <c r="BG60" s="62"/>
      <c r="BH60" s="62"/>
      <c r="BI60" s="62"/>
      <c r="BJ60" s="62"/>
      <c r="BK60" s="62"/>
      <c r="BL60" s="62"/>
      <c r="BM60" s="62"/>
      <c r="BN60" s="62"/>
      <c r="BO60" s="62"/>
      <c r="BP60" s="62"/>
      <c r="BQ60" s="62"/>
      <c r="BR60" s="62"/>
      <c r="BS60" s="62"/>
      <c r="BT60" s="62"/>
      <c r="BU60" s="62"/>
      <c r="BV60" s="62"/>
      <c r="BW60" s="62"/>
      <c r="BX60" s="62"/>
      <c r="BY60" s="62"/>
      <c r="BZ60" s="62"/>
      <c r="CA60" s="62"/>
      <c r="CB60" s="62"/>
      <c r="CC60" s="62"/>
      <c r="CD60" s="62"/>
      <c r="CE60" s="62"/>
      <c r="CF60" s="62"/>
      <c r="CG60" s="62"/>
      <c r="CH60" s="62"/>
      <c r="CI60" s="62"/>
      <c r="CJ60" s="62"/>
      <c r="CK60" s="62"/>
      <c r="CL60" s="62"/>
      <c r="CM60" s="62"/>
      <c r="CN60" s="62"/>
      <c r="CO60" s="62"/>
      <c r="CP60" s="62"/>
      <c r="CQ60" s="62"/>
      <c r="CR60" s="62"/>
      <c r="CS60" s="62"/>
      <c r="CT60" s="62"/>
      <c r="CU60" s="62"/>
      <c r="CV60" s="62"/>
      <c r="CW60" s="62"/>
      <c r="CX60" s="62"/>
      <c r="CY60" s="62"/>
      <c r="CZ60" s="62"/>
      <c r="DA60" s="62"/>
      <c r="DB60" s="62"/>
      <c r="DC60" s="62"/>
      <c r="DD60" s="62"/>
      <c r="DE60" s="62"/>
      <c r="DF60" s="62"/>
      <c r="DG60" s="62"/>
      <c r="DH60" s="62"/>
      <c r="DI60" s="62"/>
      <c r="DJ60" s="62"/>
      <c r="DK60" s="62"/>
      <c r="DL60" s="62"/>
      <c r="DM60" s="62"/>
      <c r="DN60" s="62"/>
      <c r="DO60" s="62"/>
      <c r="DP60" s="62"/>
      <c r="DQ60" s="62"/>
      <c r="DR60" s="62"/>
      <c r="DS60" s="62"/>
      <c r="DT60" s="62"/>
      <c r="DU60" s="62"/>
      <c r="DV60" s="62"/>
      <c r="DW60" s="62"/>
      <c r="DX60" s="62"/>
      <c r="DY60" s="62"/>
      <c r="DZ60" s="62"/>
      <c r="EA60" s="62"/>
      <c r="EB60" s="62"/>
      <c r="EC60" s="62"/>
      <c r="ED60" s="62"/>
      <c r="EE60" s="62"/>
      <c r="EF60" s="62"/>
      <c r="EG60" s="62"/>
      <c r="EH60" s="62"/>
      <c r="EI60" s="62"/>
      <c r="EJ60" s="62"/>
      <c r="EK60" s="62"/>
      <c r="EL60" s="62"/>
      <c r="EM60" s="62"/>
      <c r="EN60" s="62"/>
      <c r="EO60" s="62"/>
      <c r="EP60" s="62"/>
      <c r="EQ60" s="62"/>
      <c r="ER60" s="62"/>
      <c r="ES60" s="62"/>
      <c r="ET60" s="62"/>
      <c r="EU60" s="62"/>
      <c r="EV60" s="62"/>
      <c r="EW60" s="62"/>
      <c r="EX60" s="62"/>
    </row>
    <row r="61" spans="1:154" ht="13.15" x14ac:dyDescent="0.35">
      <c r="A61" s="147"/>
      <c r="B61" s="28"/>
      <c r="C61" s="28"/>
      <c r="D61" s="29"/>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63"/>
      <c r="CE61" s="63"/>
      <c r="CF61" s="63"/>
      <c r="CG61" s="63"/>
      <c r="CH61" s="63"/>
      <c r="CI61" s="63"/>
      <c r="CJ61" s="63"/>
      <c r="CK61" s="63"/>
      <c r="CL61" s="63"/>
      <c r="CM61" s="63"/>
      <c r="CN61" s="63"/>
      <c r="CO61" s="63"/>
      <c r="CP61" s="63"/>
      <c r="CQ61" s="63"/>
      <c r="CR61" s="63"/>
      <c r="CS61" s="63"/>
      <c r="CT61" s="63"/>
      <c r="CU61" s="63"/>
      <c r="CV61" s="63"/>
      <c r="CW61" s="63"/>
      <c r="CX61" s="63"/>
      <c r="CY61" s="63"/>
      <c r="CZ61" s="63"/>
      <c r="DA61" s="63"/>
      <c r="DB61" s="63"/>
      <c r="DC61" s="63"/>
      <c r="DD61" s="63"/>
      <c r="DE61" s="63"/>
      <c r="DF61" s="63"/>
      <c r="DG61" s="63"/>
      <c r="DH61" s="63"/>
      <c r="DI61" s="63"/>
      <c r="DJ61" s="63"/>
      <c r="DK61" s="63"/>
      <c r="DL61" s="63"/>
      <c r="DM61" s="63"/>
      <c r="DN61" s="63"/>
      <c r="DO61" s="63"/>
      <c r="DP61" s="63"/>
      <c r="DQ61" s="63"/>
      <c r="DR61" s="63"/>
      <c r="DS61" s="63"/>
      <c r="DT61" s="63"/>
      <c r="DU61" s="63"/>
      <c r="DV61" s="63"/>
      <c r="DW61" s="63"/>
      <c r="DX61" s="63"/>
      <c r="DY61" s="63"/>
      <c r="DZ61" s="63"/>
      <c r="EA61" s="63"/>
      <c r="EB61" s="63"/>
      <c r="EC61" s="63"/>
      <c r="ED61" s="63"/>
      <c r="EE61" s="63"/>
      <c r="EF61" s="63"/>
      <c r="EG61" s="63"/>
      <c r="EH61" s="63"/>
      <c r="EI61" s="63"/>
      <c r="EJ61" s="63"/>
      <c r="EK61" s="63"/>
      <c r="EL61" s="63"/>
      <c r="EM61" s="63"/>
      <c r="EN61" s="63"/>
      <c r="EO61" s="63"/>
      <c r="EP61" s="63"/>
      <c r="EQ61" s="63"/>
      <c r="ER61" s="63"/>
      <c r="ES61" s="63"/>
      <c r="ET61" s="63"/>
      <c r="EU61" s="63"/>
      <c r="EV61" s="63"/>
      <c r="EW61" s="63"/>
      <c r="EX61" s="63"/>
    </row>
    <row r="62" spans="1:154" ht="38.25" x14ac:dyDescent="0.35">
      <c r="A62" s="150" t="s">
        <v>95</v>
      </c>
      <c r="B62" s="27" t="s">
        <v>119</v>
      </c>
      <c r="C62" s="27" t="s">
        <v>178</v>
      </c>
      <c r="D62" s="30" t="s">
        <v>204</v>
      </c>
      <c r="E62" s="62" t="s">
        <v>759</v>
      </c>
      <c r="F62" s="62" t="s">
        <v>759</v>
      </c>
      <c r="G62" s="62" t="s">
        <v>759</v>
      </c>
      <c r="H62" s="62" t="s">
        <v>759</v>
      </c>
      <c r="I62" s="62" t="s">
        <v>759</v>
      </c>
      <c r="J62" s="62" t="s">
        <v>759</v>
      </c>
      <c r="K62" s="62" t="s">
        <v>759</v>
      </c>
      <c r="L62" s="62" t="s">
        <v>759</v>
      </c>
      <c r="M62" s="62" t="s">
        <v>759</v>
      </c>
      <c r="N62" s="62" t="s">
        <v>759</v>
      </c>
      <c r="O62" s="62" t="s">
        <v>759</v>
      </c>
      <c r="P62" s="62" t="s">
        <v>759</v>
      </c>
      <c r="Q62" s="62" t="s">
        <v>759</v>
      </c>
      <c r="R62" s="62" t="s">
        <v>759</v>
      </c>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c r="AU62" s="62"/>
      <c r="AV62" s="62"/>
      <c r="AW62" s="62"/>
      <c r="AX62" s="62"/>
      <c r="AY62" s="62"/>
      <c r="AZ62" s="62"/>
      <c r="BA62" s="62"/>
      <c r="BB62" s="62"/>
      <c r="BC62" s="62"/>
      <c r="BD62" s="62"/>
      <c r="BE62" s="62"/>
      <c r="BF62" s="62"/>
      <c r="BG62" s="62"/>
      <c r="BH62" s="62"/>
      <c r="BI62" s="62"/>
      <c r="BJ62" s="62"/>
      <c r="BK62" s="62"/>
      <c r="BL62" s="62"/>
      <c r="BM62" s="62"/>
      <c r="BN62" s="62"/>
      <c r="BO62" s="62"/>
      <c r="BP62" s="62"/>
      <c r="BQ62" s="62"/>
      <c r="BR62" s="62"/>
      <c r="BS62" s="62"/>
      <c r="BT62" s="62"/>
      <c r="BU62" s="62"/>
      <c r="BV62" s="62"/>
      <c r="BW62" s="62"/>
      <c r="BX62" s="62"/>
      <c r="BY62" s="62"/>
      <c r="BZ62" s="62"/>
      <c r="CA62" s="62"/>
      <c r="CB62" s="62"/>
      <c r="CC62" s="62"/>
      <c r="CD62" s="62"/>
      <c r="CE62" s="62"/>
      <c r="CF62" s="62"/>
      <c r="CG62" s="62"/>
      <c r="CH62" s="62"/>
      <c r="CI62" s="62"/>
      <c r="CJ62" s="62"/>
      <c r="CK62" s="62"/>
      <c r="CL62" s="62"/>
      <c r="CM62" s="62"/>
      <c r="CN62" s="62"/>
      <c r="CO62" s="62"/>
      <c r="CP62" s="62"/>
      <c r="CQ62" s="62"/>
      <c r="CR62" s="62"/>
      <c r="CS62" s="62"/>
      <c r="CT62" s="62"/>
      <c r="CU62" s="62"/>
      <c r="CV62" s="62"/>
      <c r="CW62" s="62"/>
      <c r="CX62" s="62"/>
      <c r="CY62" s="62"/>
      <c r="CZ62" s="62"/>
      <c r="DA62" s="62"/>
      <c r="DB62" s="62"/>
      <c r="DC62" s="62"/>
      <c r="DD62" s="62"/>
      <c r="DE62" s="62"/>
      <c r="DF62" s="62"/>
      <c r="DG62" s="62"/>
      <c r="DH62" s="62"/>
      <c r="DI62" s="62"/>
      <c r="DJ62" s="62"/>
      <c r="DK62" s="62"/>
      <c r="DL62" s="62"/>
      <c r="DM62" s="62"/>
      <c r="DN62" s="62"/>
      <c r="DO62" s="62"/>
      <c r="DP62" s="62"/>
      <c r="DQ62" s="62"/>
      <c r="DR62" s="62"/>
      <c r="DS62" s="62"/>
      <c r="DT62" s="62"/>
      <c r="DU62" s="62"/>
      <c r="DV62" s="62"/>
      <c r="DW62" s="62"/>
      <c r="DX62" s="62"/>
      <c r="DY62" s="62"/>
      <c r="DZ62" s="62"/>
      <c r="EA62" s="62"/>
      <c r="EB62" s="62"/>
      <c r="EC62" s="62"/>
      <c r="ED62" s="62"/>
      <c r="EE62" s="62"/>
      <c r="EF62" s="62"/>
      <c r="EG62" s="62"/>
      <c r="EH62" s="62"/>
      <c r="EI62" s="62"/>
      <c r="EJ62" s="62"/>
      <c r="EK62" s="62"/>
      <c r="EL62" s="62"/>
      <c r="EM62" s="62"/>
      <c r="EN62" s="62"/>
      <c r="EO62" s="62"/>
      <c r="EP62" s="62"/>
      <c r="EQ62" s="62"/>
      <c r="ER62" s="62"/>
      <c r="ES62" s="62"/>
      <c r="ET62" s="62"/>
      <c r="EU62" s="62"/>
      <c r="EV62" s="62"/>
      <c r="EW62" s="62"/>
      <c r="EX62" s="62"/>
    </row>
    <row r="63" spans="1:154" ht="13.15" x14ac:dyDescent="0.35">
      <c r="A63" s="147"/>
      <c r="B63" s="28"/>
      <c r="C63" s="28"/>
      <c r="D63" s="29"/>
      <c r="E63" s="63"/>
      <c r="F63" s="63"/>
      <c r="G63" s="63"/>
      <c r="H63" s="63"/>
      <c r="I63" s="63"/>
      <c r="J63" s="63"/>
      <c r="K63" s="63"/>
      <c r="L63" s="63"/>
      <c r="M63" s="63"/>
      <c r="N63" s="63"/>
      <c r="O63" s="63"/>
      <c r="P63" s="63"/>
      <c r="Q63" s="63"/>
      <c r="R63" s="63"/>
      <c r="S63" s="9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c r="CK63" s="63"/>
      <c r="CL63" s="63"/>
      <c r="CM63" s="63"/>
      <c r="CN63" s="63"/>
      <c r="CO63" s="63"/>
      <c r="CP63" s="63"/>
      <c r="CQ63" s="63"/>
      <c r="CR63" s="63"/>
      <c r="CS63" s="63"/>
      <c r="CT63" s="63"/>
      <c r="CU63" s="63"/>
      <c r="CV63" s="63"/>
      <c r="CW63" s="63"/>
      <c r="CX63" s="63"/>
      <c r="CY63" s="63"/>
      <c r="CZ63" s="63"/>
      <c r="DA63" s="63"/>
      <c r="DB63" s="63"/>
      <c r="DC63" s="63"/>
      <c r="DD63" s="63"/>
      <c r="DE63" s="63"/>
      <c r="DF63" s="63"/>
      <c r="DG63" s="63"/>
      <c r="DH63" s="63"/>
      <c r="DI63" s="63"/>
      <c r="DJ63" s="63"/>
      <c r="DK63" s="63"/>
      <c r="DL63" s="63"/>
      <c r="DM63" s="63"/>
      <c r="DN63" s="63"/>
      <c r="DO63" s="63"/>
      <c r="DP63" s="63"/>
      <c r="DQ63" s="63"/>
      <c r="DR63" s="63"/>
      <c r="DS63" s="63"/>
      <c r="DT63" s="63"/>
      <c r="DU63" s="63"/>
      <c r="DV63" s="63"/>
      <c r="DW63" s="63"/>
      <c r="DX63" s="63"/>
      <c r="DY63" s="63"/>
      <c r="DZ63" s="63"/>
      <c r="EA63" s="63"/>
      <c r="EB63" s="63"/>
      <c r="EC63" s="63"/>
      <c r="ED63" s="63"/>
      <c r="EE63" s="63"/>
      <c r="EF63" s="63"/>
      <c r="EG63" s="63"/>
      <c r="EH63" s="63"/>
      <c r="EI63" s="63"/>
      <c r="EJ63" s="63"/>
      <c r="EK63" s="63"/>
      <c r="EL63" s="63"/>
      <c r="EM63" s="63"/>
      <c r="EN63" s="63"/>
      <c r="EO63" s="63"/>
      <c r="EP63" s="63"/>
      <c r="EQ63" s="63"/>
      <c r="ER63" s="63"/>
      <c r="ES63" s="63"/>
      <c r="ET63" s="63"/>
      <c r="EU63" s="63"/>
      <c r="EV63" s="63"/>
      <c r="EW63" s="63"/>
      <c r="EX63" s="63"/>
    </row>
    <row r="64" spans="1:154" ht="51" x14ac:dyDescent="0.35">
      <c r="A64" s="150" t="s">
        <v>1159</v>
      </c>
      <c r="B64" s="27" t="s">
        <v>119</v>
      </c>
      <c r="C64" s="27" t="s">
        <v>1158</v>
      </c>
      <c r="D64" s="83" t="s">
        <v>1160</v>
      </c>
      <c r="E64" s="62" t="s">
        <v>115</v>
      </c>
      <c r="F64" s="62" t="s">
        <v>115</v>
      </c>
      <c r="G64" s="62" t="s">
        <v>115</v>
      </c>
      <c r="H64" s="62" t="s">
        <v>115</v>
      </c>
      <c r="I64" s="62" t="s">
        <v>115</v>
      </c>
      <c r="J64" s="62" t="s">
        <v>115</v>
      </c>
      <c r="K64" s="62" t="s">
        <v>115</v>
      </c>
      <c r="L64" s="62" t="s">
        <v>115</v>
      </c>
      <c r="M64" s="62" t="s">
        <v>115</v>
      </c>
      <c r="N64" s="62" t="s">
        <v>115</v>
      </c>
      <c r="O64" s="62" t="s">
        <v>115</v>
      </c>
      <c r="P64" s="62" t="s">
        <v>115</v>
      </c>
      <c r="Q64" s="62" t="s">
        <v>115</v>
      </c>
      <c r="R64" s="62" t="s">
        <v>115</v>
      </c>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c r="AU64" s="62"/>
      <c r="AV64" s="62"/>
      <c r="AW64" s="62"/>
      <c r="AX64" s="62"/>
      <c r="AY64" s="62"/>
      <c r="AZ64" s="62"/>
      <c r="BA64" s="62"/>
      <c r="BB64" s="62"/>
      <c r="BC64" s="62"/>
      <c r="BD64" s="62"/>
      <c r="BE64" s="62"/>
      <c r="BF64" s="62"/>
      <c r="BG64" s="62"/>
      <c r="BH64" s="62"/>
      <c r="BI64" s="62"/>
      <c r="BJ64" s="62"/>
      <c r="BK64" s="62"/>
      <c r="BL64" s="62"/>
      <c r="BM64" s="62"/>
      <c r="BN64" s="62"/>
      <c r="BO64" s="62"/>
      <c r="BP64" s="62"/>
      <c r="BQ64" s="62"/>
      <c r="BR64" s="62"/>
      <c r="BS64" s="62"/>
      <c r="BT64" s="62"/>
      <c r="BU64" s="62"/>
      <c r="BV64" s="62"/>
      <c r="BW64" s="62"/>
      <c r="BX64" s="62"/>
      <c r="BY64" s="62"/>
      <c r="BZ64" s="62"/>
      <c r="CA64" s="62"/>
      <c r="CB64" s="62"/>
      <c r="CC64" s="62"/>
      <c r="CD64" s="62"/>
      <c r="CE64" s="62"/>
      <c r="CF64" s="62"/>
      <c r="CG64" s="62"/>
      <c r="CH64" s="62"/>
      <c r="CI64" s="62"/>
      <c r="CJ64" s="62"/>
      <c r="CK64" s="62"/>
      <c r="CL64" s="62"/>
      <c r="CM64" s="62"/>
      <c r="CN64" s="62"/>
      <c r="CO64" s="62"/>
      <c r="CP64" s="62"/>
      <c r="CQ64" s="62"/>
      <c r="CR64" s="62"/>
      <c r="CS64" s="62"/>
      <c r="CT64" s="62"/>
      <c r="CU64" s="62"/>
      <c r="CV64" s="62"/>
      <c r="CW64" s="62"/>
      <c r="CX64" s="62"/>
      <c r="CY64" s="62"/>
      <c r="CZ64" s="62"/>
      <c r="DA64" s="62"/>
      <c r="DB64" s="62"/>
      <c r="DC64" s="62"/>
      <c r="DD64" s="62"/>
      <c r="DE64" s="62"/>
      <c r="DF64" s="62"/>
      <c r="DG64" s="62"/>
      <c r="DH64" s="62"/>
      <c r="DI64" s="62"/>
      <c r="DJ64" s="62"/>
      <c r="DK64" s="62"/>
      <c r="DL64" s="62"/>
      <c r="DM64" s="62"/>
      <c r="DN64" s="62"/>
      <c r="DO64" s="62"/>
      <c r="DP64" s="62"/>
      <c r="DQ64" s="62"/>
      <c r="DR64" s="62"/>
      <c r="DS64" s="62"/>
      <c r="DT64" s="62"/>
      <c r="DU64" s="62"/>
      <c r="DV64" s="62"/>
      <c r="DW64" s="62"/>
      <c r="DX64" s="62"/>
      <c r="DY64" s="62"/>
      <c r="DZ64" s="62"/>
      <c r="EA64" s="62"/>
      <c r="EB64" s="62"/>
      <c r="EC64" s="62"/>
      <c r="ED64" s="62"/>
      <c r="EE64" s="62"/>
      <c r="EF64" s="62"/>
      <c r="EG64" s="62"/>
      <c r="EH64" s="62"/>
      <c r="EI64" s="62"/>
      <c r="EJ64" s="62"/>
      <c r="EK64" s="62"/>
      <c r="EL64" s="62"/>
      <c r="EM64" s="62"/>
      <c r="EN64" s="62"/>
      <c r="EO64" s="62"/>
      <c r="EP64" s="62"/>
      <c r="EQ64" s="62"/>
      <c r="ER64" s="62"/>
      <c r="ES64" s="62"/>
      <c r="ET64" s="62"/>
      <c r="EU64" s="62"/>
      <c r="EV64" s="62"/>
      <c r="EW64" s="62"/>
      <c r="EX64" s="62"/>
    </row>
    <row r="65" spans="1:154" ht="63.75" x14ac:dyDescent="0.35">
      <c r="A65" s="147"/>
      <c r="B65" s="28"/>
      <c r="C65" s="28"/>
      <c r="D65" s="157" t="s">
        <v>1189</v>
      </c>
      <c r="E65" s="63"/>
      <c r="F65" s="63"/>
      <c r="G65" s="63"/>
      <c r="H65" s="63"/>
      <c r="I65" s="63"/>
      <c r="J65" s="63"/>
      <c r="K65" s="63"/>
      <c r="L65" s="63"/>
      <c r="M65" s="63"/>
      <c r="N65" s="63"/>
      <c r="O65" s="63"/>
      <c r="P65" s="63"/>
      <c r="Q65" s="63"/>
      <c r="R65" s="63"/>
      <c r="S65" s="9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63"/>
      <c r="CE65" s="63"/>
      <c r="CF65" s="63"/>
      <c r="CG65" s="63"/>
      <c r="CH65" s="63"/>
      <c r="CI65" s="63"/>
      <c r="CJ65" s="63"/>
      <c r="CK65" s="63"/>
      <c r="CL65" s="63"/>
      <c r="CM65" s="63"/>
      <c r="CN65" s="63"/>
      <c r="CO65" s="63"/>
      <c r="CP65" s="63"/>
      <c r="CQ65" s="63"/>
      <c r="CR65" s="63"/>
      <c r="CS65" s="63"/>
      <c r="CT65" s="63"/>
      <c r="CU65" s="63"/>
      <c r="CV65" s="63"/>
      <c r="CW65" s="63"/>
      <c r="CX65" s="63"/>
      <c r="CY65" s="63"/>
      <c r="CZ65" s="63"/>
      <c r="DA65" s="63"/>
      <c r="DB65" s="63"/>
      <c r="DC65" s="63"/>
      <c r="DD65" s="63"/>
      <c r="DE65" s="63"/>
      <c r="DF65" s="63"/>
      <c r="DG65" s="63"/>
      <c r="DH65" s="63"/>
      <c r="DI65" s="63"/>
      <c r="DJ65" s="63"/>
      <c r="DK65" s="63"/>
      <c r="DL65" s="63"/>
      <c r="DM65" s="63"/>
      <c r="DN65" s="63"/>
      <c r="DO65" s="63"/>
      <c r="DP65" s="63"/>
      <c r="DQ65" s="63"/>
      <c r="DR65" s="63"/>
      <c r="DS65" s="63"/>
      <c r="DT65" s="63"/>
      <c r="DU65" s="63"/>
      <c r="DV65" s="63"/>
      <c r="DW65" s="63"/>
      <c r="DX65" s="63"/>
      <c r="DY65" s="63"/>
      <c r="DZ65" s="63"/>
      <c r="EA65" s="63"/>
      <c r="EB65" s="63"/>
      <c r="EC65" s="63"/>
      <c r="ED65" s="63"/>
      <c r="EE65" s="63"/>
      <c r="EF65" s="63"/>
      <c r="EG65" s="63"/>
      <c r="EH65" s="63"/>
      <c r="EI65" s="63"/>
      <c r="EJ65" s="63"/>
      <c r="EK65" s="63"/>
      <c r="EL65" s="63"/>
      <c r="EM65" s="63"/>
      <c r="EN65" s="63"/>
      <c r="EO65" s="63"/>
      <c r="EP65" s="63"/>
      <c r="EQ65" s="63"/>
      <c r="ER65" s="63"/>
      <c r="ES65" s="63"/>
      <c r="ET65" s="63"/>
      <c r="EU65" s="63"/>
      <c r="EV65" s="63"/>
      <c r="EW65" s="63"/>
      <c r="EX65" s="63"/>
    </row>
    <row r="66" spans="1:154" ht="25.5" x14ac:dyDescent="0.35">
      <c r="A66" s="150" t="s">
        <v>126</v>
      </c>
      <c r="B66" s="27" t="s">
        <v>119</v>
      </c>
      <c r="C66" s="27" t="s">
        <v>179</v>
      </c>
      <c r="D66" s="83" t="s">
        <v>205</v>
      </c>
      <c r="E66" s="62" t="s">
        <v>115</v>
      </c>
      <c r="F66" s="62" t="s">
        <v>115</v>
      </c>
      <c r="G66" s="62" t="s">
        <v>115</v>
      </c>
      <c r="H66" s="62" t="s">
        <v>115</v>
      </c>
      <c r="I66" s="62" t="s">
        <v>115</v>
      </c>
      <c r="J66" s="62" t="s">
        <v>759</v>
      </c>
      <c r="K66" s="62" t="s">
        <v>115</v>
      </c>
      <c r="L66" s="62" t="s">
        <v>115</v>
      </c>
      <c r="M66" s="62" t="s">
        <v>115</v>
      </c>
      <c r="N66" s="62" t="s">
        <v>115</v>
      </c>
      <c r="O66" s="62" t="s">
        <v>115</v>
      </c>
      <c r="P66" s="62" t="s">
        <v>115</v>
      </c>
      <c r="Q66" s="62" t="s">
        <v>115</v>
      </c>
      <c r="R66" s="62" t="s">
        <v>115</v>
      </c>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62"/>
      <c r="BU66" s="62"/>
      <c r="BV66" s="62"/>
      <c r="BW66" s="62"/>
      <c r="BX66" s="62"/>
      <c r="BY66" s="62"/>
      <c r="BZ66" s="62"/>
      <c r="CA66" s="62"/>
      <c r="CB66" s="62"/>
      <c r="CC66" s="62"/>
      <c r="CD66" s="62"/>
      <c r="CE66" s="62"/>
      <c r="CF66" s="62"/>
      <c r="CG66" s="62"/>
      <c r="CH66" s="62"/>
      <c r="CI66" s="62"/>
      <c r="CJ66" s="62"/>
      <c r="CK66" s="62"/>
      <c r="CL66" s="62"/>
      <c r="CM66" s="62"/>
      <c r="CN66" s="62"/>
      <c r="CO66" s="62"/>
      <c r="CP66" s="62"/>
      <c r="CQ66" s="62"/>
      <c r="CR66" s="62"/>
      <c r="CS66" s="62"/>
      <c r="CT66" s="62"/>
      <c r="CU66" s="62"/>
      <c r="CV66" s="62"/>
      <c r="CW66" s="62"/>
      <c r="CX66" s="62"/>
      <c r="CY66" s="62"/>
      <c r="CZ66" s="62"/>
      <c r="DA66" s="62"/>
      <c r="DB66" s="62"/>
      <c r="DC66" s="62"/>
      <c r="DD66" s="62"/>
      <c r="DE66" s="62"/>
      <c r="DF66" s="62"/>
      <c r="DG66" s="62"/>
      <c r="DH66" s="62"/>
      <c r="DI66" s="62"/>
      <c r="DJ66" s="62"/>
      <c r="DK66" s="62"/>
      <c r="DL66" s="62"/>
      <c r="DM66" s="62"/>
      <c r="DN66" s="62"/>
      <c r="DO66" s="62"/>
      <c r="DP66" s="62"/>
      <c r="DQ66" s="62"/>
      <c r="DR66" s="62"/>
      <c r="DS66" s="62"/>
      <c r="DT66" s="62"/>
      <c r="DU66" s="62"/>
      <c r="DV66" s="62"/>
      <c r="DW66" s="62"/>
      <c r="DX66" s="62"/>
      <c r="DY66" s="62"/>
      <c r="DZ66" s="62"/>
      <c r="EA66" s="62"/>
      <c r="EB66" s="62"/>
      <c r="EC66" s="62"/>
      <c r="ED66" s="62"/>
      <c r="EE66" s="62"/>
      <c r="EF66" s="62"/>
      <c r="EG66" s="62"/>
      <c r="EH66" s="62"/>
      <c r="EI66" s="62"/>
      <c r="EJ66" s="62"/>
      <c r="EK66" s="62"/>
      <c r="EL66" s="62"/>
      <c r="EM66" s="62"/>
      <c r="EN66" s="62"/>
      <c r="EO66" s="62"/>
      <c r="EP66" s="62"/>
      <c r="EQ66" s="62"/>
      <c r="ER66" s="62"/>
      <c r="ES66" s="62"/>
      <c r="ET66" s="62"/>
      <c r="EU66" s="62"/>
      <c r="EV66" s="62"/>
      <c r="EW66" s="62"/>
      <c r="EX66" s="62"/>
    </row>
    <row r="67" spans="1:154" ht="13.15" x14ac:dyDescent="0.35">
      <c r="A67" s="147"/>
      <c r="B67" s="28"/>
      <c r="C67" s="28"/>
      <c r="D67" s="29"/>
      <c r="E67" s="63" t="s">
        <v>1019</v>
      </c>
      <c r="F67" s="63" t="s">
        <v>1019</v>
      </c>
      <c r="G67" s="63" t="s">
        <v>1019</v>
      </c>
      <c r="H67" s="63" t="s">
        <v>1019</v>
      </c>
      <c r="I67" s="63" t="s">
        <v>1019</v>
      </c>
      <c r="J67" s="93"/>
      <c r="K67" s="63" t="s">
        <v>1229</v>
      </c>
      <c r="L67" s="63" t="s">
        <v>1229</v>
      </c>
      <c r="M67" s="63" t="s">
        <v>1229</v>
      </c>
      <c r="N67" s="63" t="s">
        <v>1229</v>
      </c>
      <c r="O67" s="63" t="s">
        <v>1229</v>
      </c>
      <c r="P67" s="63" t="s">
        <v>1229</v>
      </c>
      <c r="Q67" s="63" t="s">
        <v>1229</v>
      </c>
      <c r="R67" s="63" t="s">
        <v>1229</v>
      </c>
      <c r="S67" s="9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63"/>
      <c r="CE67" s="63"/>
      <c r="CF67" s="63"/>
      <c r="CG67" s="63"/>
      <c r="CH67" s="63"/>
      <c r="CI67" s="63"/>
      <c r="CJ67" s="63"/>
      <c r="CK67" s="63"/>
      <c r="CL67" s="63"/>
      <c r="CM67" s="63"/>
      <c r="CN67" s="63"/>
      <c r="CO67" s="63"/>
      <c r="CP67" s="63"/>
      <c r="CQ67" s="63"/>
      <c r="CR67" s="63"/>
      <c r="CS67" s="63"/>
      <c r="CT67" s="63"/>
      <c r="CU67" s="63"/>
      <c r="CV67" s="63"/>
      <c r="CW67" s="63"/>
      <c r="CX67" s="63"/>
      <c r="CY67" s="63"/>
      <c r="CZ67" s="63"/>
      <c r="DA67" s="63"/>
      <c r="DB67" s="63"/>
      <c r="DC67" s="63"/>
      <c r="DD67" s="63"/>
      <c r="DE67" s="63"/>
      <c r="DF67" s="63"/>
      <c r="DG67" s="63"/>
      <c r="DH67" s="63"/>
      <c r="DI67" s="63"/>
      <c r="DJ67" s="63"/>
      <c r="DK67" s="63"/>
      <c r="DL67" s="63"/>
      <c r="DM67" s="63"/>
      <c r="DN67" s="63"/>
      <c r="DO67" s="63"/>
      <c r="DP67" s="63"/>
      <c r="DQ67" s="63"/>
      <c r="DR67" s="63"/>
      <c r="DS67" s="63"/>
      <c r="DT67" s="63"/>
      <c r="DU67" s="63"/>
      <c r="DV67" s="63"/>
      <c r="DW67" s="63"/>
      <c r="DX67" s="63"/>
      <c r="DY67" s="63"/>
      <c r="DZ67" s="63"/>
      <c r="EA67" s="63"/>
      <c r="EB67" s="63"/>
      <c r="EC67" s="63"/>
      <c r="ED67" s="63"/>
      <c r="EE67" s="63"/>
      <c r="EF67" s="63"/>
      <c r="EG67" s="63"/>
      <c r="EH67" s="63"/>
      <c r="EI67" s="63"/>
      <c r="EJ67" s="63"/>
      <c r="EK67" s="63"/>
      <c r="EL67" s="63"/>
      <c r="EM67" s="63"/>
      <c r="EN67" s="63"/>
      <c r="EO67" s="63"/>
      <c r="EP67" s="63"/>
      <c r="EQ67" s="63"/>
      <c r="ER67" s="63"/>
      <c r="ES67" s="63"/>
      <c r="ET67" s="63"/>
      <c r="EU67" s="63"/>
      <c r="EV67" s="63"/>
      <c r="EW67" s="63"/>
      <c r="EX67" s="63"/>
    </row>
    <row r="68" spans="1:154" ht="25.5" x14ac:dyDescent="0.35">
      <c r="A68" s="150" t="s">
        <v>96</v>
      </c>
      <c r="B68" s="27" t="s">
        <v>119</v>
      </c>
      <c r="C68" s="27" t="s">
        <v>180</v>
      </c>
      <c r="D68" s="30" t="s">
        <v>206</v>
      </c>
      <c r="E68" s="62" t="s">
        <v>115</v>
      </c>
      <c r="F68" s="62" t="s">
        <v>115</v>
      </c>
      <c r="G68" s="62" t="s">
        <v>115</v>
      </c>
      <c r="H68" s="62" t="s">
        <v>115</v>
      </c>
      <c r="I68" s="62" t="s">
        <v>115</v>
      </c>
      <c r="J68" s="62" t="s">
        <v>759</v>
      </c>
      <c r="K68" s="62" t="s">
        <v>115</v>
      </c>
      <c r="L68" s="62" t="s">
        <v>115</v>
      </c>
      <c r="M68" s="62" t="s">
        <v>115</v>
      </c>
      <c r="N68" s="62" t="s">
        <v>115</v>
      </c>
      <c r="O68" s="62" t="s">
        <v>115</v>
      </c>
      <c r="P68" s="62" t="s">
        <v>115</v>
      </c>
      <c r="Q68" s="62" t="s">
        <v>115</v>
      </c>
      <c r="R68" s="62" t="s">
        <v>115</v>
      </c>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62"/>
      <c r="BU68" s="62"/>
      <c r="BV68" s="62"/>
      <c r="BW68" s="62"/>
      <c r="BX68" s="62"/>
      <c r="BY68" s="62"/>
      <c r="BZ68" s="62"/>
      <c r="CA68" s="62"/>
      <c r="CB68" s="62"/>
      <c r="CC68" s="62"/>
      <c r="CD68" s="62"/>
      <c r="CE68" s="62"/>
      <c r="CF68" s="62"/>
      <c r="CG68" s="62"/>
      <c r="CH68" s="62"/>
      <c r="CI68" s="62"/>
      <c r="CJ68" s="62"/>
      <c r="CK68" s="62"/>
      <c r="CL68" s="62"/>
      <c r="CM68" s="62"/>
      <c r="CN68" s="62"/>
      <c r="CO68" s="62"/>
      <c r="CP68" s="62"/>
      <c r="CQ68" s="62"/>
      <c r="CR68" s="62"/>
      <c r="CS68" s="62"/>
      <c r="CT68" s="62"/>
      <c r="CU68" s="62"/>
      <c r="CV68" s="62"/>
      <c r="CW68" s="62"/>
      <c r="CX68" s="62"/>
      <c r="CY68" s="62"/>
      <c r="CZ68" s="62"/>
      <c r="DA68" s="62"/>
      <c r="DB68" s="62"/>
      <c r="DC68" s="62"/>
      <c r="DD68" s="62"/>
      <c r="DE68" s="62"/>
      <c r="DF68" s="62"/>
      <c r="DG68" s="62"/>
      <c r="DH68" s="62"/>
      <c r="DI68" s="62"/>
      <c r="DJ68" s="62"/>
      <c r="DK68" s="62"/>
      <c r="DL68" s="62"/>
      <c r="DM68" s="62"/>
      <c r="DN68" s="62"/>
      <c r="DO68" s="62"/>
      <c r="DP68" s="62"/>
      <c r="DQ68" s="62"/>
      <c r="DR68" s="62"/>
      <c r="DS68" s="62"/>
      <c r="DT68" s="62"/>
      <c r="DU68" s="62"/>
      <c r="DV68" s="62"/>
      <c r="DW68" s="62"/>
      <c r="DX68" s="62"/>
      <c r="DY68" s="62"/>
      <c r="DZ68" s="62"/>
      <c r="EA68" s="62"/>
      <c r="EB68" s="62"/>
      <c r="EC68" s="62"/>
      <c r="ED68" s="62"/>
      <c r="EE68" s="62"/>
      <c r="EF68" s="62"/>
      <c r="EG68" s="62"/>
      <c r="EH68" s="62"/>
      <c r="EI68" s="62"/>
      <c r="EJ68" s="62"/>
      <c r="EK68" s="62"/>
      <c r="EL68" s="62"/>
      <c r="EM68" s="62"/>
      <c r="EN68" s="62"/>
      <c r="EO68" s="62"/>
      <c r="EP68" s="62"/>
      <c r="EQ68" s="62"/>
      <c r="ER68" s="62"/>
      <c r="ES68" s="62"/>
      <c r="ET68" s="62"/>
      <c r="EU68" s="62"/>
      <c r="EV68" s="62"/>
      <c r="EW68" s="62"/>
      <c r="EX68" s="62"/>
    </row>
    <row r="69" spans="1:154" ht="13.15" x14ac:dyDescent="0.35">
      <c r="A69" s="147"/>
      <c r="B69" s="28"/>
      <c r="C69" s="28"/>
      <c r="D69" s="29"/>
      <c r="E69" s="63" t="s">
        <v>1019</v>
      </c>
      <c r="F69" s="63" t="s">
        <v>1019</v>
      </c>
      <c r="G69" s="63" t="s">
        <v>1019</v>
      </c>
      <c r="H69" s="63" t="s">
        <v>1019</v>
      </c>
      <c r="I69" s="63" t="s">
        <v>1019</v>
      </c>
      <c r="J69" s="93"/>
      <c r="K69" s="63" t="s">
        <v>1229</v>
      </c>
      <c r="L69" s="63" t="s">
        <v>1229</v>
      </c>
      <c r="M69" s="63" t="s">
        <v>1229</v>
      </c>
      <c r="N69" s="63" t="s">
        <v>1229</v>
      </c>
      <c r="O69" s="63" t="s">
        <v>1229</v>
      </c>
      <c r="P69" s="63" t="s">
        <v>1229</v>
      </c>
      <c r="Q69" s="63" t="s">
        <v>1229</v>
      </c>
      <c r="R69" s="63" t="s">
        <v>1229</v>
      </c>
      <c r="S69" s="93"/>
      <c r="T69" s="63"/>
      <c r="U69" s="63"/>
      <c r="V69" s="63"/>
      <c r="W69" s="63"/>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63"/>
      <c r="AZ69" s="63"/>
      <c r="BA69" s="63"/>
      <c r="BB69" s="63"/>
      <c r="BC69" s="63"/>
      <c r="BD69" s="63"/>
      <c r="BE69" s="63"/>
      <c r="BF69" s="63"/>
      <c r="BG69" s="63"/>
      <c r="BH69" s="63"/>
      <c r="BI69" s="63"/>
      <c r="BJ69" s="63"/>
      <c r="BK69" s="63"/>
      <c r="BL69" s="63"/>
      <c r="BM69" s="63"/>
      <c r="BN69" s="63"/>
      <c r="BO69" s="63"/>
      <c r="BP69" s="63"/>
      <c r="BQ69" s="63"/>
      <c r="BR69" s="63"/>
      <c r="BS69" s="63"/>
      <c r="BT69" s="63"/>
      <c r="BU69" s="63"/>
      <c r="BV69" s="63"/>
      <c r="BW69" s="63"/>
      <c r="BX69" s="63"/>
      <c r="BY69" s="63"/>
      <c r="BZ69" s="63"/>
      <c r="CA69" s="63"/>
      <c r="CB69" s="63"/>
      <c r="CC69" s="63"/>
      <c r="CD69" s="63"/>
      <c r="CE69" s="63"/>
      <c r="CF69" s="63"/>
      <c r="CG69" s="63"/>
      <c r="CH69" s="63"/>
      <c r="CI69" s="63"/>
      <c r="CJ69" s="63"/>
      <c r="CK69" s="63"/>
      <c r="CL69" s="63"/>
      <c r="CM69" s="63"/>
      <c r="CN69" s="63"/>
      <c r="CO69" s="63"/>
      <c r="CP69" s="63"/>
      <c r="CQ69" s="63"/>
      <c r="CR69" s="63"/>
      <c r="CS69" s="63"/>
      <c r="CT69" s="63"/>
      <c r="CU69" s="63"/>
      <c r="CV69" s="63"/>
      <c r="CW69" s="63"/>
      <c r="CX69" s="63"/>
      <c r="CY69" s="63"/>
      <c r="CZ69" s="63"/>
      <c r="DA69" s="63"/>
      <c r="DB69" s="63"/>
      <c r="DC69" s="63"/>
      <c r="DD69" s="63"/>
      <c r="DE69" s="63"/>
      <c r="DF69" s="63"/>
      <c r="DG69" s="63"/>
      <c r="DH69" s="63"/>
      <c r="DI69" s="63"/>
      <c r="DJ69" s="63"/>
      <c r="DK69" s="63"/>
      <c r="DL69" s="63"/>
      <c r="DM69" s="63"/>
      <c r="DN69" s="63"/>
      <c r="DO69" s="63"/>
      <c r="DP69" s="63"/>
      <c r="DQ69" s="63"/>
      <c r="DR69" s="63"/>
      <c r="DS69" s="63"/>
      <c r="DT69" s="63"/>
      <c r="DU69" s="63"/>
      <c r="DV69" s="63"/>
      <c r="DW69" s="63"/>
      <c r="DX69" s="63"/>
      <c r="DY69" s="63"/>
      <c r="DZ69" s="63"/>
      <c r="EA69" s="63"/>
      <c r="EB69" s="63"/>
      <c r="EC69" s="63"/>
      <c r="ED69" s="63"/>
      <c r="EE69" s="63"/>
      <c r="EF69" s="63"/>
      <c r="EG69" s="63"/>
      <c r="EH69" s="63"/>
      <c r="EI69" s="63"/>
      <c r="EJ69" s="63"/>
      <c r="EK69" s="63"/>
      <c r="EL69" s="63"/>
      <c r="EM69" s="63"/>
      <c r="EN69" s="63"/>
      <c r="EO69" s="63"/>
      <c r="EP69" s="63"/>
      <c r="EQ69" s="63"/>
      <c r="ER69" s="63"/>
      <c r="ES69" s="63"/>
      <c r="ET69" s="63"/>
      <c r="EU69" s="63"/>
      <c r="EV69" s="63"/>
      <c r="EW69" s="63"/>
      <c r="EX69" s="63"/>
    </row>
    <row r="70" spans="1:154" ht="25.5" x14ac:dyDescent="0.35">
      <c r="A70" s="150" t="s">
        <v>1163</v>
      </c>
      <c r="B70" s="27" t="s">
        <v>119</v>
      </c>
      <c r="C70" s="27" t="s">
        <v>1161</v>
      </c>
      <c r="D70" s="83" t="s">
        <v>1162</v>
      </c>
      <c r="E70" s="62" t="s">
        <v>115</v>
      </c>
      <c r="F70" s="62" t="s">
        <v>115</v>
      </c>
      <c r="G70" s="62" t="s">
        <v>115</v>
      </c>
      <c r="H70" s="62" t="s">
        <v>115</v>
      </c>
      <c r="I70" s="62" t="s">
        <v>115</v>
      </c>
      <c r="J70" s="62" t="s">
        <v>759</v>
      </c>
      <c r="K70" s="62" t="s">
        <v>115</v>
      </c>
      <c r="L70" s="62" t="s">
        <v>115</v>
      </c>
      <c r="M70" s="62" t="s">
        <v>115</v>
      </c>
      <c r="N70" s="62" t="s">
        <v>115</v>
      </c>
      <c r="O70" s="62" t="s">
        <v>115</v>
      </c>
      <c r="P70" s="62" t="s">
        <v>115</v>
      </c>
      <c r="Q70" s="62" t="s">
        <v>115</v>
      </c>
      <c r="R70" s="62" t="s">
        <v>115</v>
      </c>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62"/>
      <c r="BU70" s="62"/>
      <c r="BV70" s="62"/>
      <c r="BW70" s="62"/>
      <c r="BX70" s="62"/>
      <c r="BY70" s="62"/>
      <c r="BZ70" s="62"/>
      <c r="CA70" s="62"/>
      <c r="CB70" s="62"/>
      <c r="CC70" s="62"/>
      <c r="CD70" s="62"/>
      <c r="CE70" s="62"/>
      <c r="CF70" s="62"/>
      <c r="CG70" s="62"/>
      <c r="CH70" s="62"/>
      <c r="CI70" s="62"/>
      <c r="CJ70" s="62"/>
      <c r="CK70" s="62"/>
      <c r="CL70" s="62"/>
      <c r="CM70" s="62"/>
      <c r="CN70" s="62"/>
      <c r="CO70" s="62"/>
      <c r="CP70" s="62"/>
      <c r="CQ70" s="62"/>
      <c r="CR70" s="62"/>
      <c r="CS70" s="62"/>
      <c r="CT70" s="62"/>
      <c r="CU70" s="62"/>
      <c r="CV70" s="62"/>
      <c r="CW70" s="62"/>
      <c r="CX70" s="62"/>
      <c r="CY70" s="62"/>
      <c r="CZ70" s="62"/>
      <c r="DA70" s="62"/>
      <c r="DB70" s="62"/>
      <c r="DC70" s="62"/>
      <c r="DD70" s="62"/>
      <c r="DE70" s="62"/>
      <c r="DF70" s="62"/>
      <c r="DG70" s="62"/>
      <c r="DH70" s="62"/>
      <c r="DI70" s="62"/>
      <c r="DJ70" s="62"/>
      <c r="DK70" s="62"/>
      <c r="DL70" s="62"/>
      <c r="DM70" s="62"/>
      <c r="DN70" s="62"/>
      <c r="DO70" s="62"/>
      <c r="DP70" s="62"/>
      <c r="DQ70" s="62"/>
      <c r="DR70" s="62"/>
      <c r="DS70" s="62"/>
      <c r="DT70" s="62"/>
      <c r="DU70" s="62"/>
      <c r="DV70" s="62"/>
      <c r="DW70" s="62"/>
      <c r="DX70" s="62"/>
      <c r="DY70" s="62"/>
      <c r="DZ70" s="62"/>
      <c r="EA70" s="62"/>
      <c r="EB70" s="62"/>
      <c r="EC70" s="62"/>
      <c r="ED70" s="62"/>
      <c r="EE70" s="62"/>
      <c r="EF70" s="62"/>
      <c r="EG70" s="62"/>
      <c r="EH70" s="62"/>
      <c r="EI70" s="62"/>
      <c r="EJ70" s="62"/>
      <c r="EK70" s="62"/>
      <c r="EL70" s="62"/>
      <c r="EM70" s="62"/>
      <c r="EN70" s="62"/>
      <c r="EO70" s="62"/>
      <c r="EP70" s="62"/>
      <c r="EQ70" s="62"/>
      <c r="ER70" s="62"/>
      <c r="ES70" s="62"/>
      <c r="ET70" s="62"/>
      <c r="EU70" s="62"/>
      <c r="EV70" s="62"/>
      <c r="EW70" s="62"/>
      <c r="EX70" s="62"/>
    </row>
    <row r="71" spans="1:154" ht="89.25" x14ac:dyDescent="0.35">
      <c r="A71" s="147"/>
      <c r="B71" s="28"/>
      <c r="C71" s="28"/>
      <c r="D71" s="157" t="s">
        <v>1188</v>
      </c>
      <c r="E71" s="63" t="s">
        <v>1019</v>
      </c>
      <c r="F71" s="63" t="s">
        <v>1019</v>
      </c>
      <c r="G71" s="63" t="s">
        <v>1019</v>
      </c>
      <c r="H71" s="63" t="s">
        <v>1019</v>
      </c>
      <c r="I71" s="63" t="s">
        <v>1019</v>
      </c>
      <c r="J71" s="93" t="s">
        <v>1252</v>
      </c>
      <c r="K71" s="63" t="s">
        <v>1229</v>
      </c>
      <c r="L71" s="63" t="s">
        <v>1229</v>
      </c>
      <c r="M71" s="63" t="s">
        <v>1229</v>
      </c>
      <c r="N71" s="63" t="s">
        <v>1229</v>
      </c>
      <c r="O71" s="63" t="s">
        <v>1229</v>
      </c>
      <c r="P71" s="63" t="s">
        <v>1229</v>
      </c>
      <c r="Q71" s="63" t="s">
        <v>1229</v>
      </c>
      <c r="R71" s="63" t="s">
        <v>1229</v>
      </c>
      <c r="S71" s="9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R71" s="63"/>
      <c r="BS71" s="63"/>
      <c r="BT71" s="63"/>
      <c r="BU71" s="63"/>
      <c r="BV71" s="63"/>
      <c r="BW71" s="63"/>
      <c r="BX71" s="63"/>
      <c r="BY71" s="63"/>
      <c r="BZ71" s="63"/>
      <c r="CA71" s="63"/>
      <c r="CB71" s="63"/>
      <c r="CC71" s="63"/>
      <c r="CD71" s="63"/>
      <c r="CE71" s="63"/>
      <c r="CF71" s="63"/>
      <c r="CG71" s="63"/>
      <c r="CH71" s="63"/>
      <c r="CI71" s="63"/>
      <c r="CJ71" s="63"/>
      <c r="CK71" s="63"/>
      <c r="CL71" s="63"/>
      <c r="CM71" s="63"/>
      <c r="CN71" s="63"/>
      <c r="CO71" s="63"/>
      <c r="CP71" s="63"/>
      <c r="CQ71" s="63"/>
      <c r="CR71" s="63"/>
      <c r="CS71" s="63"/>
      <c r="CT71" s="63"/>
      <c r="CU71" s="63"/>
      <c r="CV71" s="63"/>
      <c r="CW71" s="63"/>
      <c r="CX71" s="63"/>
      <c r="CY71" s="63"/>
      <c r="CZ71" s="63"/>
      <c r="DA71" s="63"/>
      <c r="DB71" s="63"/>
      <c r="DC71" s="63"/>
      <c r="DD71" s="63"/>
      <c r="DE71" s="63"/>
      <c r="DF71" s="63"/>
      <c r="DG71" s="63"/>
      <c r="DH71" s="63"/>
      <c r="DI71" s="63"/>
      <c r="DJ71" s="63"/>
      <c r="DK71" s="63"/>
      <c r="DL71" s="63"/>
      <c r="DM71" s="63"/>
      <c r="DN71" s="63"/>
      <c r="DO71" s="63"/>
      <c r="DP71" s="63"/>
      <c r="DQ71" s="63"/>
      <c r="DR71" s="63"/>
      <c r="DS71" s="63"/>
      <c r="DT71" s="63"/>
      <c r="DU71" s="63"/>
      <c r="DV71" s="63"/>
      <c r="DW71" s="63"/>
      <c r="DX71" s="63"/>
      <c r="DY71" s="63"/>
      <c r="DZ71" s="63"/>
      <c r="EA71" s="63"/>
      <c r="EB71" s="63"/>
      <c r="EC71" s="63"/>
      <c r="ED71" s="63"/>
      <c r="EE71" s="63"/>
      <c r="EF71" s="63"/>
      <c r="EG71" s="63"/>
      <c r="EH71" s="63"/>
      <c r="EI71" s="63"/>
      <c r="EJ71" s="63"/>
      <c r="EK71" s="63"/>
      <c r="EL71" s="63"/>
      <c r="EM71" s="63"/>
      <c r="EN71" s="63"/>
      <c r="EO71" s="63"/>
      <c r="EP71" s="63"/>
      <c r="EQ71" s="63"/>
      <c r="ER71" s="63"/>
      <c r="ES71" s="63"/>
      <c r="ET71" s="63"/>
      <c r="EU71" s="63"/>
      <c r="EV71" s="63"/>
      <c r="EW71" s="63"/>
      <c r="EX71" s="63"/>
    </row>
    <row r="72" spans="1:154" ht="26.25" x14ac:dyDescent="0.35">
      <c r="A72" s="79" t="s">
        <v>72</v>
      </c>
      <c r="B72" s="31" t="s">
        <v>362</v>
      </c>
      <c r="C72" s="31" t="s">
        <v>1167</v>
      </c>
      <c r="D72" s="82" t="s">
        <v>97</v>
      </c>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c r="BZ72" s="61"/>
      <c r="CA72" s="61"/>
      <c r="CB72" s="61"/>
      <c r="CC72" s="61"/>
      <c r="CD72" s="61"/>
      <c r="CE72" s="61"/>
      <c r="CF72" s="61"/>
      <c r="CG72" s="61"/>
      <c r="CH72" s="61"/>
      <c r="CI72" s="61"/>
      <c r="CJ72" s="61"/>
      <c r="CK72" s="61"/>
      <c r="CL72" s="61"/>
      <c r="CM72" s="61"/>
      <c r="CN72" s="61"/>
      <c r="CO72" s="61"/>
      <c r="CP72" s="61"/>
      <c r="CQ72" s="61"/>
      <c r="CR72" s="61"/>
      <c r="CS72" s="61"/>
      <c r="CT72" s="61"/>
      <c r="CU72" s="61"/>
      <c r="CV72" s="61"/>
      <c r="CW72" s="61"/>
      <c r="CX72" s="61"/>
      <c r="CY72" s="61"/>
      <c r="CZ72" s="61"/>
      <c r="DA72" s="61"/>
      <c r="DB72" s="61"/>
      <c r="DC72" s="61"/>
      <c r="DD72" s="61"/>
      <c r="DE72" s="61"/>
      <c r="DF72" s="61"/>
      <c r="DG72" s="61"/>
      <c r="DH72" s="61"/>
      <c r="DI72" s="61"/>
      <c r="DJ72" s="61"/>
      <c r="DK72" s="61"/>
      <c r="DL72" s="61"/>
      <c r="DM72" s="61"/>
      <c r="DN72" s="61"/>
      <c r="DO72" s="61"/>
      <c r="DP72" s="61"/>
      <c r="DQ72" s="61"/>
      <c r="DR72" s="61"/>
      <c r="DS72" s="61"/>
      <c r="DT72" s="61"/>
      <c r="DU72" s="61"/>
      <c r="DV72" s="61"/>
      <c r="DW72" s="61"/>
      <c r="DX72" s="61"/>
      <c r="DY72" s="61"/>
      <c r="DZ72" s="61"/>
      <c r="EA72" s="61"/>
      <c r="EB72" s="61"/>
      <c r="EC72" s="61"/>
      <c r="ED72" s="61"/>
      <c r="EE72" s="61"/>
      <c r="EF72" s="61"/>
      <c r="EG72" s="61"/>
      <c r="EH72" s="61"/>
      <c r="EI72" s="61"/>
      <c r="EJ72" s="61"/>
      <c r="EK72" s="61"/>
      <c r="EL72" s="61"/>
      <c r="EM72" s="61"/>
      <c r="EN72" s="61"/>
      <c r="EO72" s="61"/>
      <c r="EP72" s="61"/>
      <c r="EQ72" s="61"/>
      <c r="ER72" s="61"/>
      <c r="ES72" s="61"/>
      <c r="ET72" s="61"/>
      <c r="EU72" s="61"/>
      <c r="EV72" s="61"/>
      <c r="EW72" s="61"/>
      <c r="EX72" s="61"/>
    </row>
    <row r="73" spans="1:154" ht="51" x14ac:dyDescent="0.35">
      <c r="A73" s="150" t="s">
        <v>98</v>
      </c>
      <c r="B73" s="27" t="s">
        <v>119</v>
      </c>
      <c r="C73" s="27" t="s">
        <v>181</v>
      </c>
      <c r="D73" s="83" t="s">
        <v>270</v>
      </c>
      <c r="E73" s="62" t="s">
        <v>115</v>
      </c>
      <c r="F73" s="62" t="s">
        <v>115</v>
      </c>
      <c r="G73" s="62" t="s">
        <v>115</v>
      </c>
      <c r="H73" s="62" t="s">
        <v>115</v>
      </c>
      <c r="I73" s="62" t="s">
        <v>115</v>
      </c>
      <c r="J73" s="62" t="s">
        <v>115</v>
      </c>
      <c r="K73" s="62" t="s">
        <v>115</v>
      </c>
      <c r="L73" s="62" t="s">
        <v>115</v>
      </c>
      <c r="M73" s="62" t="s">
        <v>115</v>
      </c>
      <c r="N73" s="62" t="s">
        <v>115</v>
      </c>
      <c r="O73" s="62" t="s">
        <v>115</v>
      </c>
      <c r="P73" s="62" t="s">
        <v>115</v>
      </c>
      <c r="Q73" s="62" t="s">
        <v>115</v>
      </c>
      <c r="R73" s="62" t="s">
        <v>115</v>
      </c>
      <c r="S73" s="62" t="s">
        <v>115</v>
      </c>
      <c r="T73" s="62" t="s">
        <v>115</v>
      </c>
      <c r="U73" s="62" t="s">
        <v>115</v>
      </c>
      <c r="V73" s="62" t="s">
        <v>115</v>
      </c>
      <c r="W73" s="62" t="s">
        <v>115</v>
      </c>
      <c r="X73" s="62" t="s">
        <v>115</v>
      </c>
      <c r="Y73" s="62" t="s">
        <v>115</v>
      </c>
      <c r="Z73" s="62" t="s">
        <v>115</v>
      </c>
      <c r="AA73" s="62" t="s">
        <v>115</v>
      </c>
      <c r="AB73" s="62" t="s">
        <v>115</v>
      </c>
      <c r="AC73" s="62" t="s">
        <v>115</v>
      </c>
      <c r="AD73" s="62" t="s">
        <v>115</v>
      </c>
      <c r="AE73" s="62" t="s">
        <v>115</v>
      </c>
      <c r="AF73" s="62" t="s">
        <v>115</v>
      </c>
      <c r="AG73" s="62" t="s">
        <v>115</v>
      </c>
      <c r="AH73" s="62" t="s">
        <v>115</v>
      </c>
      <c r="AI73" s="62" t="s">
        <v>115</v>
      </c>
      <c r="AJ73" s="62" t="s">
        <v>115</v>
      </c>
      <c r="AK73" s="62" t="s">
        <v>115</v>
      </c>
      <c r="AL73" s="62" t="s">
        <v>115</v>
      </c>
      <c r="AM73" s="62" t="s">
        <v>115</v>
      </c>
      <c r="AN73" s="62" t="s">
        <v>115</v>
      </c>
      <c r="AO73" s="62" t="s">
        <v>115</v>
      </c>
      <c r="AP73" s="62" t="s">
        <v>115</v>
      </c>
      <c r="AQ73" s="62" t="s">
        <v>115</v>
      </c>
      <c r="AR73" s="62" t="s">
        <v>115</v>
      </c>
      <c r="AS73" s="62" t="s">
        <v>115</v>
      </c>
      <c r="AT73" s="62" t="s">
        <v>115</v>
      </c>
      <c r="AU73" s="62" t="s">
        <v>115</v>
      </c>
      <c r="AV73" s="62" t="s">
        <v>115</v>
      </c>
      <c r="AW73" s="62" t="s">
        <v>115</v>
      </c>
      <c r="AX73" s="62" t="s">
        <v>115</v>
      </c>
      <c r="AY73" s="62" t="s">
        <v>115</v>
      </c>
      <c r="AZ73" s="62" t="s">
        <v>115</v>
      </c>
      <c r="BA73" s="62" t="s">
        <v>115</v>
      </c>
      <c r="BB73" s="62" t="s">
        <v>115</v>
      </c>
      <c r="BC73" s="62" t="s">
        <v>115</v>
      </c>
      <c r="BD73" s="62" t="s">
        <v>115</v>
      </c>
      <c r="BE73" s="62" t="s">
        <v>115</v>
      </c>
      <c r="BF73" s="62" t="s">
        <v>115</v>
      </c>
      <c r="BG73" s="62" t="s">
        <v>115</v>
      </c>
      <c r="BH73" s="62" t="s">
        <v>115</v>
      </c>
      <c r="BI73" s="62" t="s">
        <v>115</v>
      </c>
      <c r="BJ73" s="62" t="s">
        <v>115</v>
      </c>
      <c r="BK73" s="62" t="s">
        <v>115</v>
      </c>
      <c r="BL73" s="62" t="s">
        <v>115</v>
      </c>
      <c r="BM73" s="62" t="s">
        <v>115</v>
      </c>
      <c r="BN73" s="62" t="s">
        <v>115</v>
      </c>
      <c r="BO73" s="62" t="s">
        <v>115</v>
      </c>
      <c r="BP73" s="62" t="s">
        <v>115</v>
      </c>
      <c r="BQ73" s="62" t="s">
        <v>115</v>
      </c>
      <c r="BR73" s="62" t="s">
        <v>115</v>
      </c>
      <c r="BS73" s="62" t="s">
        <v>115</v>
      </c>
      <c r="BT73" s="62" t="s">
        <v>115</v>
      </c>
      <c r="BU73" s="62" t="s">
        <v>115</v>
      </c>
      <c r="BV73" s="62" t="s">
        <v>115</v>
      </c>
      <c r="BW73" s="62" t="s">
        <v>115</v>
      </c>
      <c r="BX73" s="62" t="s">
        <v>115</v>
      </c>
      <c r="BY73" s="62" t="s">
        <v>115</v>
      </c>
      <c r="BZ73" s="62" t="s">
        <v>115</v>
      </c>
      <c r="CA73" s="62" t="s">
        <v>115</v>
      </c>
      <c r="CB73" s="62" t="s">
        <v>115</v>
      </c>
      <c r="CC73" s="62" t="s">
        <v>115</v>
      </c>
      <c r="CD73" s="62" t="s">
        <v>115</v>
      </c>
      <c r="CE73" s="62" t="s">
        <v>115</v>
      </c>
      <c r="CF73" s="62" t="s">
        <v>115</v>
      </c>
      <c r="CG73" s="62" t="s">
        <v>115</v>
      </c>
      <c r="CH73" s="62" t="s">
        <v>115</v>
      </c>
      <c r="CI73" s="62" t="s">
        <v>115</v>
      </c>
      <c r="CJ73" s="62" t="s">
        <v>115</v>
      </c>
      <c r="CK73" s="62" t="s">
        <v>115</v>
      </c>
      <c r="CL73" s="62" t="s">
        <v>115</v>
      </c>
      <c r="CM73" s="62" t="s">
        <v>115</v>
      </c>
      <c r="CN73" s="62" t="s">
        <v>115</v>
      </c>
      <c r="CO73" s="62" t="s">
        <v>115</v>
      </c>
      <c r="CP73" s="62" t="s">
        <v>115</v>
      </c>
      <c r="CQ73" s="62" t="s">
        <v>115</v>
      </c>
      <c r="CR73" s="62" t="s">
        <v>115</v>
      </c>
      <c r="CS73" s="62" t="s">
        <v>115</v>
      </c>
      <c r="CT73" s="62" t="s">
        <v>115</v>
      </c>
      <c r="CU73" s="62" t="s">
        <v>115</v>
      </c>
      <c r="CV73" s="62" t="s">
        <v>115</v>
      </c>
      <c r="CW73" s="62" t="s">
        <v>115</v>
      </c>
      <c r="CX73" s="62" t="s">
        <v>115</v>
      </c>
      <c r="CY73" s="62" t="s">
        <v>115</v>
      </c>
      <c r="CZ73" s="62" t="s">
        <v>115</v>
      </c>
      <c r="DA73" s="62" t="s">
        <v>115</v>
      </c>
      <c r="DB73" s="62" t="s">
        <v>115</v>
      </c>
      <c r="DC73" s="62" t="s">
        <v>115</v>
      </c>
      <c r="DD73" s="62" t="s">
        <v>115</v>
      </c>
      <c r="DE73" s="62" t="s">
        <v>115</v>
      </c>
      <c r="DF73" s="62" t="s">
        <v>115</v>
      </c>
      <c r="DG73" s="62" t="s">
        <v>115</v>
      </c>
      <c r="DH73" s="62" t="s">
        <v>115</v>
      </c>
      <c r="DI73" s="62" t="s">
        <v>115</v>
      </c>
      <c r="DJ73" s="62" t="s">
        <v>115</v>
      </c>
      <c r="DK73" s="62" t="s">
        <v>115</v>
      </c>
      <c r="DL73" s="62" t="s">
        <v>115</v>
      </c>
      <c r="DM73" s="62" t="s">
        <v>115</v>
      </c>
      <c r="DN73" s="62" t="s">
        <v>115</v>
      </c>
      <c r="DO73" s="62" t="s">
        <v>115</v>
      </c>
      <c r="DP73" s="62" t="s">
        <v>115</v>
      </c>
      <c r="DQ73" s="62" t="s">
        <v>115</v>
      </c>
      <c r="DR73" s="62" t="s">
        <v>115</v>
      </c>
      <c r="DS73" s="62" t="s">
        <v>115</v>
      </c>
      <c r="DT73" s="62" t="s">
        <v>115</v>
      </c>
      <c r="DU73" s="62" t="s">
        <v>115</v>
      </c>
      <c r="DV73" s="62" t="s">
        <v>115</v>
      </c>
      <c r="DW73" s="62" t="s">
        <v>115</v>
      </c>
      <c r="DX73" s="62" t="s">
        <v>115</v>
      </c>
      <c r="DY73" s="62" t="s">
        <v>115</v>
      </c>
      <c r="DZ73" s="62" t="s">
        <v>115</v>
      </c>
      <c r="EA73" s="62" t="s">
        <v>115</v>
      </c>
      <c r="EB73" s="62" t="s">
        <v>115</v>
      </c>
      <c r="EC73" s="62" t="s">
        <v>115</v>
      </c>
      <c r="ED73" s="62" t="s">
        <v>115</v>
      </c>
      <c r="EE73" s="62" t="s">
        <v>115</v>
      </c>
      <c r="EF73" s="62" t="s">
        <v>115</v>
      </c>
      <c r="EG73" s="62" t="s">
        <v>115</v>
      </c>
      <c r="EH73" s="62" t="s">
        <v>115</v>
      </c>
      <c r="EI73" s="62" t="s">
        <v>115</v>
      </c>
      <c r="EJ73" s="62" t="s">
        <v>115</v>
      </c>
      <c r="EK73" s="62" t="s">
        <v>115</v>
      </c>
      <c r="EL73" s="62" t="s">
        <v>115</v>
      </c>
      <c r="EM73" s="62" t="s">
        <v>115</v>
      </c>
      <c r="EN73" s="62" t="s">
        <v>115</v>
      </c>
      <c r="EO73" s="62" t="s">
        <v>115</v>
      </c>
      <c r="EP73" s="62" t="s">
        <v>115</v>
      </c>
      <c r="EQ73" s="62" t="s">
        <v>115</v>
      </c>
      <c r="ER73" s="62" t="s">
        <v>115</v>
      </c>
      <c r="ES73" s="62" t="s">
        <v>115</v>
      </c>
      <c r="ET73" s="62" t="s">
        <v>115</v>
      </c>
      <c r="EU73" s="62" t="s">
        <v>115</v>
      </c>
      <c r="EV73" s="62" t="s">
        <v>115</v>
      </c>
      <c r="EW73" s="62" t="s">
        <v>115</v>
      </c>
      <c r="EX73" s="62" t="s">
        <v>115</v>
      </c>
    </row>
    <row r="74" spans="1:154" ht="51" x14ac:dyDescent="0.35">
      <c r="A74" s="147"/>
      <c r="B74" s="28"/>
      <c r="C74" s="28"/>
      <c r="D74" s="157" t="s">
        <v>967</v>
      </c>
      <c r="E74" s="63" t="s">
        <v>1238</v>
      </c>
      <c r="F74" s="63" t="s">
        <v>1238</v>
      </c>
      <c r="G74" s="63" t="s">
        <v>1238</v>
      </c>
      <c r="H74" s="63" t="s">
        <v>1238</v>
      </c>
      <c r="I74" s="63" t="s">
        <v>1238</v>
      </c>
      <c r="J74" s="63" t="s">
        <v>1238</v>
      </c>
      <c r="K74" s="63" t="s">
        <v>1238</v>
      </c>
      <c r="L74" s="63" t="s">
        <v>1238</v>
      </c>
      <c r="M74" s="63" t="s">
        <v>1238</v>
      </c>
      <c r="N74" s="63" t="s">
        <v>1238</v>
      </c>
      <c r="O74" s="63" t="s">
        <v>1238</v>
      </c>
      <c r="P74" s="63" t="s">
        <v>1238</v>
      </c>
      <c r="Q74" s="63" t="s">
        <v>1238</v>
      </c>
      <c r="R74" s="63" t="s">
        <v>1238</v>
      </c>
      <c r="S74" s="63" t="s">
        <v>1238</v>
      </c>
      <c r="T74" s="63" t="s">
        <v>1238</v>
      </c>
      <c r="U74" s="63" t="s">
        <v>1238</v>
      </c>
      <c r="V74" s="63" t="s">
        <v>1238</v>
      </c>
      <c r="W74" s="63" t="s">
        <v>1238</v>
      </c>
      <c r="X74" s="63" t="s">
        <v>1238</v>
      </c>
      <c r="Y74" s="63" t="s">
        <v>1238</v>
      </c>
      <c r="Z74" s="63" t="s">
        <v>1238</v>
      </c>
      <c r="AA74" s="63" t="s">
        <v>1238</v>
      </c>
      <c r="AB74" s="63" t="s">
        <v>1238</v>
      </c>
      <c r="AC74" s="63" t="s">
        <v>1238</v>
      </c>
      <c r="AD74" s="63" t="s">
        <v>1238</v>
      </c>
      <c r="AE74" s="63" t="s">
        <v>1238</v>
      </c>
      <c r="AF74" s="63" t="s">
        <v>1238</v>
      </c>
      <c r="AG74" s="63" t="s">
        <v>1238</v>
      </c>
      <c r="AH74" s="63" t="s">
        <v>1238</v>
      </c>
      <c r="AI74" s="63" t="s">
        <v>1238</v>
      </c>
      <c r="AJ74" s="63" t="s">
        <v>1238</v>
      </c>
      <c r="AK74" s="63" t="s">
        <v>1238</v>
      </c>
      <c r="AL74" s="63" t="s">
        <v>1238</v>
      </c>
      <c r="AM74" s="63" t="s">
        <v>1238</v>
      </c>
      <c r="AN74" s="63" t="s">
        <v>1238</v>
      </c>
      <c r="AO74" s="63" t="s">
        <v>1238</v>
      </c>
      <c r="AP74" s="63" t="s">
        <v>1238</v>
      </c>
      <c r="AQ74" s="63" t="s">
        <v>1238</v>
      </c>
      <c r="AR74" s="63" t="s">
        <v>1238</v>
      </c>
      <c r="AS74" s="63" t="s">
        <v>1238</v>
      </c>
      <c r="AT74" s="63" t="s">
        <v>1238</v>
      </c>
      <c r="AU74" s="63" t="s">
        <v>1238</v>
      </c>
      <c r="AV74" s="63" t="s">
        <v>1238</v>
      </c>
      <c r="AW74" s="63" t="s">
        <v>1238</v>
      </c>
      <c r="AX74" s="63" t="s">
        <v>1238</v>
      </c>
      <c r="AY74" s="63" t="s">
        <v>1238</v>
      </c>
      <c r="AZ74" s="63" t="s">
        <v>1238</v>
      </c>
      <c r="BA74" s="63" t="s">
        <v>1238</v>
      </c>
      <c r="BB74" s="63" t="s">
        <v>1238</v>
      </c>
      <c r="BC74" s="63" t="s">
        <v>1238</v>
      </c>
      <c r="BD74" s="63" t="s">
        <v>1238</v>
      </c>
      <c r="BE74" s="63" t="s">
        <v>1238</v>
      </c>
      <c r="BF74" s="63" t="s">
        <v>1238</v>
      </c>
      <c r="BG74" s="63" t="s">
        <v>1238</v>
      </c>
      <c r="BH74" s="63" t="s">
        <v>1238</v>
      </c>
      <c r="BI74" s="63" t="s">
        <v>1238</v>
      </c>
      <c r="BJ74" s="63" t="s">
        <v>1238</v>
      </c>
      <c r="BK74" s="63" t="s">
        <v>1238</v>
      </c>
      <c r="BL74" s="63" t="s">
        <v>1238</v>
      </c>
      <c r="BM74" s="63" t="s">
        <v>1238</v>
      </c>
      <c r="BN74" s="63" t="s">
        <v>1238</v>
      </c>
      <c r="BO74" s="63" t="s">
        <v>1238</v>
      </c>
      <c r="BP74" s="63" t="s">
        <v>1238</v>
      </c>
      <c r="BQ74" s="63" t="s">
        <v>1238</v>
      </c>
      <c r="BR74" s="63" t="s">
        <v>1238</v>
      </c>
      <c r="BS74" s="63" t="s">
        <v>1238</v>
      </c>
      <c r="BT74" s="63" t="s">
        <v>1238</v>
      </c>
      <c r="BU74" s="63" t="s">
        <v>1238</v>
      </c>
      <c r="BV74" s="63" t="s">
        <v>1238</v>
      </c>
      <c r="BW74" s="63" t="s">
        <v>1238</v>
      </c>
      <c r="BX74" s="63" t="s">
        <v>1238</v>
      </c>
      <c r="BY74" s="63" t="s">
        <v>1238</v>
      </c>
      <c r="BZ74" s="63" t="s">
        <v>1238</v>
      </c>
      <c r="CA74" s="63" t="s">
        <v>1238</v>
      </c>
      <c r="CB74" s="63" t="s">
        <v>1238</v>
      </c>
      <c r="CC74" s="63" t="s">
        <v>1238</v>
      </c>
      <c r="CD74" s="63" t="s">
        <v>1238</v>
      </c>
      <c r="CE74" s="63" t="s">
        <v>1238</v>
      </c>
      <c r="CF74" s="63" t="s">
        <v>1238</v>
      </c>
      <c r="CG74" s="63" t="s">
        <v>1238</v>
      </c>
      <c r="CH74" s="63" t="s">
        <v>1238</v>
      </c>
      <c r="CI74" s="63" t="s">
        <v>1238</v>
      </c>
      <c r="CJ74" s="63" t="s">
        <v>1238</v>
      </c>
      <c r="CK74" s="63" t="s">
        <v>1238</v>
      </c>
      <c r="CL74" s="63" t="s">
        <v>1238</v>
      </c>
      <c r="CM74" s="63" t="s">
        <v>1238</v>
      </c>
      <c r="CN74" s="63" t="s">
        <v>1238</v>
      </c>
      <c r="CO74" s="63" t="s">
        <v>1238</v>
      </c>
      <c r="CP74" s="63" t="s">
        <v>1238</v>
      </c>
      <c r="CQ74" s="63" t="s">
        <v>1238</v>
      </c>
      <c r="CR74" s="63" t="s">
        <v>1238</v>
      </c>
      <c r="CS74" s="63" t="s">
        <v>1238</v>
      </c>
      <c r="CT74" s="63" t="s">
        <v>1238</v>
      </c>
      <c r="CU74" s="63" t="s">
        <v>1238</v>
      </c>
      <c r="CV74" s="63" t="s">
        <v>1238</v>
      </c>
      <c r="CW74" s="63" t="s">
        <v>1238</v>
      </c>
      <c r="CX74" s="63" t="s">
        <v>1238</v>
      </c>
      <c r="CY74" s="63" t="s">
        <v>1238</v>
      </c>
      <c r="CZ74" s="63" t="s">
        <v>1238</v>
      </c>
      <c r="DA74" s="63" t="s">
        <v>1238</v>
      </c>
      <c r="DB74" s="63" t="s">
        <v>1238</v>
      </c>
      <c r="DC74" s="63" t="s">
        <v>1238</v>
      </c>
      <c r="DD74" s="63" t="s">
        <v>1238</v>
      </c>
      <c r="DE74" s="63" t="s">
        <v>1238</v>
      </c>
      <c r="DF74" s="63" t="s">
        <v>1238</v>
      </c>
      <c r="DG74" s="63" t="s">
        <v>1238</v>
      </c>
      <c r="DH74" s="63" t="s">
        <v>1238</v>
      </c>
      <c r="DI74" s="63" t="s">
        <v>1238</v>
      </c>
      <c r="DJ74" s="63" t="s">
        <v>1238</v>
      </c>
      <c r="DK74" s="63" t="s">
        <v>1238</v>
      </c>
      <c r="DL74" s="63" t="s">
        <v>1238</v>
      </c>
      <c r="DM74" s="63" t="s">
        <v>1238</v>
      </c>
      <c r="DN74" s="63" t="s">
        <v>1238</v>
      </c>
      <c r="DO74" s="63" t="s">
        <v>1238</v>
      </c>
      <c r="DP74" s="63" t="s">
        <v>1238</v>
      </c>
      <c r="DQ74" s="63" t="s">
        <v>1238</v>
      </c>
      <c r="DR74" s="63" t="s">
        <v>1238</v>
      </c>
      <c r="DS74" s="63" t="s">
        <v>1238</v>
      </c>
      <c r="DT74" s="63" t="s">
        <v>1238</v>
      </c>
      <c r="DU74" s="63" t="s">
        <v>1238</v>
      </c>
      <c r="DV74" s="63" t="s">
        <v>1238</v>
      </c>
      <c r="DW74" s="63" t="s">
        <v>1238</v>
      </c>
      <c r="DX74" s="63" t="s">
        <v>1238</v>
      </c>
      <c r="DY74" s="63" t="s">
        <v>1238</v>
      </c>
      <c r="DZ74" s="63" t="s">
        <v>1238</v>
      </c>
      <c r="EA74" s="63" t="s">
        <v>1238</v>
      </c>
      <c r="EB74" s="63" t="s">
        <v>1238</v>
      </c>
      <c r="EC74" s="63" t="s">
        <v>1238</v>
      </c>
      <c r="ED74" s="63" t="s">
        <v>1238</v>
      </c>
      <c r="EE74" s="63" t="s">
        <v>1238</v>
      </c>
      <c r="EF74" s="63" t="s">
        <v>1238</v>
      </c>
      <c r="EG74" s="63" t="s">
        <v>1238</v>
      </c>
      <c r="EH74" s="63" t="s">
        <v>1238</v>
      </c>
      <c r="EI74" s="63" t="s">
        <v>1238</v>
      </c>
      <c r="EJ74" s="63" t="s">
        <v>1238</v>
      </c>
      <c r="EK74" s="63" t="s">
        <v>1238</v>
      </c>
      <c r="EL74" s="63" t="s">
        <v>1238</v>
      </c>
      <c r="EM74" s="63" t="s">
        <v>1238</v>
      </c>
      <c r="EN74" s="63" t="s">
        <v>1238</v>
      </c>
      <c r="EO74" s="63" t="s">
        <v>1238</v>
      </c>
      <c r="EP74" s="63" t="s">
        <v>1238</v>
      </c>
      <c r="EQ74" s="63" t="s">
        <v>1238</v>
      </c>
      <c r="ER74" s="63" t="s">
        <v>1238</v>
      </c>
      <c r="ES74" s="63" t="s">
        <v>1238</v>
      </c>
      <c r="ET74" s="63" t="s">
        <v>1238</v>
      </c>
      <c r="EU74" s="63" t="s">
        <v>1238</v>
      </c>
      <c r="EV74" s="63" t="s">
        <v>1238</v>
      </c>
      <c r="EW74" s="63" t="s">
        <v>1238</v>
      </c>
      <c r="EX74" s="63" t="s">
        <v>1238</v>
      </c>
    </row>
    <row r="75" spans="1:154" ht="76.5" x14ac:dyDescent="0.35">
      <c r="A75" s="150" t="s">
        <v>99</v>
      </c>
      <c r="B75" s="27" t="s">
        <v>119</v>
      </c>
      <c r="C75" s="27" t="s">
        <v>182</v>
      </c>
      <c r="D75" s="30" t="s">
        <v>220</v>
      </c>
      <c r="E75" s="62" t="s">
        <v>759</v>
      </c>
      <c r="F75" s="62" t="s">
        <v>759</v>
      </c>
      <c r="G75" s="62" t="s">
        <v>759</v>
      </c>
      <c r="H75" s="62" t="s">
        <v>759</v>
      </c>
      <c r="I75" s="62" t="s">
        <v>759</v>
      </c>
      <c r="J75" s="62" t="s">
        <v>759</v>
      </c>
      <c r="K75" s="62" t="s">
        <v>759</v>
      </c>
      <c r="L75" s="62" t="s">
        <v>759</v>
      </c>
      <c r="M75" s="62" t="s">
        <v>759</v>
      </c>
      <c r="N75" s="62" t="s">
        <v>759</v>
      </c>
      <c r="O75" s="62" t="s">
        <v>759</v>
      </c>
      <c r="P75" s="62" t="s">
        <v>759</v>
      </c>
      <c r="Q75" s="62" t="s">
        <v>759</v>
      </c>
      <c r="R75" s="62" t="s">
        <v>759</v>
      </c>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c r="BE75" s="62"/>
      <c r="BF75" s="62"/>
      <c r="BG75" s="62"/>
      <c r="BH75" s="62"/>
      <c r="BI75" s="62"/>
      <c r="BJ75" s="62"/>
      <c r="BK75" s="62"/>
      <c r="BL75" s="62"/>
      <c r="BM75" s="62"/>
      <c r="BN75" s="62"/>
      <c r="BO75" s="62"/>
      <c r="BP75" s="62"/>
      <c r="BQ75" s="62"/>
      <c r="BR75" s="62"/>
      <c r="BS75" s="62"/>
      <c r="BT75" s="62"/>
      <c r="BU75" s="62"/>
      <c r="BV75" s="62"/>
      <c r="BW75" s="62"/>
      <c r="BX75" s="62"/>
      <c r="BY75" s="62"/>
      <c r="BZ75" s="62"/>
      <c r="CA75" s="62"/>
      <c r="CB75" s="62"/>
      <c r="CC75" s="62"/>
      <c r="CD75" s="62"/>
      <c r="CE75" s="62"/>
      <c r="CF75" s="62"/>
      <c r="CG75" s="62"/>
      <c r="CH75" s="62"/>
      <c r="CI75" s="62"/>
      <c r="CJ75" s="62"/>
      <c r="CK75" s="62"/>
      <c r="CL75" s="62"/>
      <c r="CM75" s="62"/>
      <c r="CN75" s="62"/>
      <c r="CO75" s="62"/>
      <c r="CP75" s="62"/>
      <c r="CQ75" s="62"/>
      <c r="CR75" s="62"/>
      <c r="CS75" s="62"/>
      <c r="CT75" s="62"/>
      <c r="CU75" s="62"/>
      <c r="CV75" s="62"/>
      <c r="CW75" s="62"/>
      <c r="CX75" s="62"/>
      <c r="CY75" s="62"/>
      <c r="CZ75" s="62"/>
      <c r="DA75" s="62"/>
      <c r="DB75" s="62"/>
      <c r="DC75" s="62"/>
      <c r="DD75" s="62"/>
      <c r="DE75" s="62"/>
      <c r="DF75" s="62"/>
      <c r="DG75" s="62"/>
      <c r="DH75" s="62"/>
      <c r="DI75" s="62"/>
      <c r="DJ75" s="62"/>
      <c r="DK75" s="62"/>
      <c r="DL75" s="62"/>
      <c r="DM75" s="62"/>
      <c r="DN75" s="62"/>
      <c r="DO75" s="62"/>
      <c r="DP75" s="62"/>
      <c r="DQ75" s="62"/>
      <c r="DR75" s="62"/>
      <c r="DS75" s="62"/>
      <c r="DT75" s="62"/>
      <c r="DU75" s="62"/>
      <c r="DV75" s="62"/>
      <c r="DW75" s="62"/>
      <c r="DX75" s="62"/>
      <c r="DY75" s="62"/>
      <c r="DZ75" s="62"/>
      <c r="EA75" s="62"/>
      <c r="EB75" s="62"/>
      <c r="EC75" s="62"/>
      <c r="ED75" s="62"/>
      <c r="EE75" s="62"/>
      <c r="EF75" s="62"/>
      <c r="EG75" s="62"/>
      <c r="EH75" s="62"/>
      <c r="EI75" s="62"/>
      <c r="EJ75" s="62"/>
      <c r="EK75" s="62"/>
      <c r="EL75" s="62"/>
      <c r="EM75" s="62"/>
      <c r="EN75" s="62"/>
      <c r="EO75" s="62"/>
      <c r="EP75" s="62"/>
      <c r="EQ75" s="62"/>
      <c r="ER75" s="62"/>
      <c r="ES75" s="62"/>
      <c r="ET75" s="62"/>
      <c r="EU75" s="62"/>
      <c r="EV75" s="62"/>
      <c r="EW75" s="62"/>
      <c r="EX75" s="62"/>
    </row>
    <row r="76" spans="1:154" ht="13.15" x14ac:dyDescent="0.35">
      <c r="A76" s="147"/>
      <c r="B76" s="28"/>
      <c r="C76" s="28"/>
      <c r="D76" s="29"/>
      <c r="E76" s="63"/>
      <c r="F76" s="63"/>
      <c r="G76" s="63"/>
      <c r="H76" s="63"/>
      <c r="I76" s="63"/>
      <c r="J76" s="63"/>
      <c r="K76" s="63"/>
      <c r="L76" s="63"/>
      <c r="M76" s="63"/>
      <c r="N76" s="63"/>
      <c r="O76" s="63"/>
      <c r="P76" s="63"/>
      <c r="Q76" s="63"/>
      <c r="R76" s="63"/>
      <c r="S76" s="63"/>
      <c r="T76" s="63"/>
      <c r="U76" s="63"/>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s="63"/>
      <c r="CA76" s="63"/>
      <c r="CB76" s="63"/>
      <c r="CC76" s="63"/>
      <c r="CD76" s="63"/>
      <c r="CE76" s="63"/>
      <c r="CF76" s="63"/>
      <c r="CG76" s="63"/>
      <c r="CH76" s="63"/>
      <c r="CI76" s="63"/>
      <c r="CJ76" s="63"/>
      <c r="CK76" s="63"/>
      <c r="CL76" s="63"/>
      <c r="CM76" s="63"/>
      <c r="CN76" s="63"/>
      <c r="CO76" s="63"/>
      <c r="CP76" s="63"/>
      <c r="CQ76" s="63"/>
      <c r="CR76" s="63"/>
      <c r="CS76" s="63"/>
      <c r="CT76" s="63"/>
      <c r="CU76" s="63"/>
      <c r="CV76" s="63"/>
      <c r="CW76" s="63"/>
      <c r="CX76" s="63"/>
      <c r="CY76" s="63"/>
      <c r="CZ76" s="63"/>
      <c r="DA76" s="63"/>
      <c r="DB76" s="63"/>
      <c r="DC76" s="63"/>
      <c r="DD76" s="63"/>
      <c r="DE76" s="63"/>
      <c r="DF76" s="63"/>
      <c r="DG76" s="63"/>
      <c r="DH76" s="63"/>
      <c r="DI76" s="63"/>
      <c r="DJ76" s="63"/>
      <c r="DK76" s="63"/>
      <c r="DL76" s="63"/>
      <c r="DM76" s="63"/>
      <c r="DN76" s="63"/>
      <c r="DO76" s="63"/>
      <c r="DP76" s="63"/>
      <c r="DQ76" s="63"/>
      <c r="DR76" s="63"/>
      <c r="DS76" s="63"/>
      <c r="DT76" s="63"/>
      <c r="DU76" s="63"/>
      <c r="DV76" s="63"/>
      <c r="DW76" s="63"/>
      <c r="DX76" s="63"/>
      <c r="DY76" s="63"/>
      <c r="DZ76" s="63"/>
      <c r="EA76" s="63"/>
      <c r="EB76" s="63"/>
      <c r="EC76" s="63"/>
      <c r="ED76" s="63"/>
      <c r="EE76" s="63"/>
      <c r="EF76" s="63"/>
      <c r="EG76" s="63"/>
      <c r="EH76" s="63"/>
      <c r="EI76" s="63"/>
      <c r="EJ76" s="63"/>
      <c r="EK76" s="63"/>
      <c r="EL76" s="63"/>
      <c r="EM76" s="63"/>
      <c r="EN76" s="63"/>
      <c r="EO76" s="63"/>
      <c r="EP76" s="63"/>
      <c r="EQ76" s="63"/>
      <c r="ER76" s="63"/>
      <c r="ES76" s="63"/>
      <c r="ET76" s="63"/>
      <c r="EU76" s="63"/>
      <c r="EV76" s="63"/>
      <c r="EW76" s="63"/>
      <c r="EX76" s="63"/>
    </row>
    <row r="77" spans="1:154" x14ac:dyDescent="0.35">
      <c r="A77" s="149"/>
      <c r="E77" s="48"/>
      <c r="F77" s="48"/>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c r="BG77" s="48"/>
      <c r="BH77" s="48"/>
      <c r="BI77" s="48"/>
      <c r="BJ77" s="48"/>
      <c r="BK77" s="48"/>
      <c r="BL77" s="48"/>
      <c r="BM77" s="48"/>
      <c r="BN77" s="48"/>
      <c r="BO77" s="48"/>
      <c r="BP77" s="48"/>
      <c r="BQ77" s="48"/>
      <c r="BR77" s="48"/>
      <c r="BS77" s="48"/>
      <c r="BT77" s="48"/>
      <c r="BU77" s="48"/>
      <c r="BV77" s="48"/>
      <c r="BW77" s="48"/>
      <c r="BX77" s="48"/>
      <c r="BY77" s="48"/>
      <c r="BZ77" s="48"/>
      <c r="CA77" s="48"/>
      <c r="CB77" s="48"/>
      <c r="CC77" s="48"/>
      <c r="CD77" s="48"/>
      <c r="CE77" s="48"/>
      <c r="CF77" s="48"/>
      <c r="CG77" s="48"/>
      <c r="CH77" s="48"/>
      <c r="CI77" s="48"/>
      <c r="CJ77" s="48"/>
      <c r="CK77" s="48"/>
      <c r="CL77" s="48"/>
      <c r="CM77" s="48"/>
      <c r="CN77" s="48"/>
      <c r="CO77" s="48"/>
      <c r="CP77" s="48"/>
      <c r="CQ77" s="48"/>
      <c r="CR77" s="48"/>
      <c r="CS77" s="48"/>
      <c r="CT77" s="48"/>
      <c r="CU77" s="48"/>
      <c r="CV77" s="48"/>
      <c r="CW77" s="48"/>
      <c r="CX77" s="48"/>
      <c r="CY77" s="48"/>
      <c r="CZ77" s="48"/>
      <c r="DA77" s="48"/>
      <c r="DB77" s="48"/>
      <c r="DC77" s="48"/>
      <c r="DD77" s="48"/>
      <c r="DE77" s="48"/>
      <c r="DF77" s="48"/>
      <c r="DG77" s="48"/>
      <c r="DH77" s="48"/>
      <c r="DI77" s="48"/>
      <c r="DJ77" s="48"/>
      <c r="DK77" s="48"/>
      <c r="DL77" s="48"/>
      <c r="DM77" s="48"/>
      <c r="DN77" s="48"/>
      <c r="DO77" s="48"/>
      <c r="DP77" s="48"/>
      <c r="DQ77" s="48"/>
      <c r="DR77" s="48"/>
      <c r="DS77" s="48"/>
      <c r="DT77" s="48"/>
      <c r="DU77" s="48"/>
      <c r="DV77" s="48"/>
      <c r="DW77" s="48"/>
      <c r="DX77" s="48"/>
      <c r="DY77" s="48"/>
      <c r="DZ77" s="48"/>
      <c r="EA77" s="48"/>
      <c r="EB77" s="48"/>
      <c r="EC77" s="48"/>
      <c r="ED77" s="48"/>
      <c r="EE77" s="48"/>
      <c r="EF77" s="48"/>
      <c r="EG77" s="48"/>
      <c r="EH77" s="48"/>
      <c r="EI77" s="48"/>
      <c r="EJ77" s="48"/>
      <c r="EK77" s="48"/>
      <c r="EL77" s="48"/>
      <c r="EM77" s="48"/>
      <c r="EN77" s="48"/>
      <c r="EO77" s="48"/>
      <c r="EP77" s="48"/>
      <c r="EQ77" s="48"/>
      <c r="ER77" s="48"/>
      <c r="ES77" s="48"/>
      <c r="ET77" s="48"/>
      <c r="EU77" s="48"/>
      <c r="EV77" s="48"/>
      <c r="EW77" s="48"/>
      <c r="EX77" s="48"/>
    </row>
    <row r="78" spans="1:154" ht="17.649999999999999" x14ac:dyDescent="0.35">
      <c r="A78" s="87" t="s">
        <v>136</v>
      </c>
      <c r="B78" s="9"/>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c r="BP78" s="48"/>
      <c r="BQ78" s="48"/>
      <c r="BR78" s="48"/>
      <c r="BS78" s="48"/>
      <c r="BT78" s="48"/>
      <c r="BU78" s="48"/>
      <c r="BV78" s="48"/>
      <c r="BW78" s="48"/>
      <c r="BX78" s="48"/>
      <c r="BY78" s="48"/>
      <c r="BZ78" s="48"/>
      <c r="CA78" s="48"/>
      <c r="CB78" s="48"/>
      <c r="CC78" s="48"/>
      <c r="CD78" s="48"/>
      <c r="CE78" s="48"/>
      <c r="CF78" s="48"/>
      <c r="CG78" s="48"/>
      <c r="CH78" s="48"/>
      <c r="CI78" s="48"/>
      <c r="CJ78" s="48"/>
      <c r="CK78" s="48"/>
      <c r="CL78" s="48"/>
      <c r="CM78" s="48"/>
      <c r="CN78" s="48"/>
      <c r="CO78" s="48"/>
      <c r="CP78" s="48"/>
      <c r="CQ78" s="48"/>
      <c r="CR78" s="48"/>
      <c r="CS78" s="48"/>
      <c r="CT78" s="48"/>
      <c r="CU78" s="48"/>
      <c r="CV78" s="48"/>
      <c r="CW78" s="48"/>
      <c r="CX78" s="48"/>
      <c r="CY78" s="48"/>
      <c r="CZ78" s="48"/>
      <c r="DA78" s="48"/>
      <c r="DB78" s="48"/>
      <c r="DC78" s="48"/>
      <c r="DD78" s="48"/>
      <c r="DE78" s="48"/>
      <c r="DF78" s="48"/>
      <c r="DG78" s="48"/>
      <c r="DH78" s="48"/>
      <c r="DI78" s="48"/>
      <c r="DJ78" s="48"/>
      <c r="DK78" s="48"/>
      <c r="DL78" s="48"/>
      <c r="DM78" s="48"/>
      <c r="DN78" s="48"/>
      <c r="DO78" s="48"/>
      <c r="DP78" s="48"/>
      <c r="DQ78" s="48"/>
      <c r="DR78" s="48"/>
      <c r="DS78" s="48"/>
      <c r="DT78" s="48"/>
      <c r="DU78" s="48"/>
      <c r="DV78" s="48"/>
      <c r="DW78" s="48"/>
      <c r="DX78" s="48"/>
      <c r="DY78" s="48"/>
      <c r="DZ78" s="48"/>
      <c r="EA78" s="48"/>
      <c r="EB78" s="48"/>
      <c r="EC78" s="48"/>
      <c r="ED78" s="48"/>
      <c r="EE78" s="48"/>
      <c r="EF78" s="48"/>
      <c r="EG78" s="48"/>
      <c r="EH78" s="48"/>
      <c r="EI78" s="48"/>
      <c r="EJ78" s="48"/>
      <c r="EK78" s="48"/>
      <c r="EL78" s="48"/>
      <c r="EM78" s="48"/>
      <c r="EN78" s="48"/>
      <c r="EO78" s="48"/>
      <c r="EP78" s="48"/>
      <c r="EQ78" s="48"/>
      <c r="ER78" s="48"/>
      <c r="ES78" s="48"/>
      <c r="ET78" s="48"/>
      <c r="EU78" s="48"/>
      <c r="EV78" s="48"/>
      <c r="EW78" s="48"/>
      <c r="EX78" s="48"/>
    </row>
    <row r="79" spans="1:154" ht="39.4" x14ac:dyDescent="0.4">
      <c r="A79" s="79" t="s">
        <v>72</v>
      </c>
      <c r="B79" s="31" t="s">
        <v>362</v>
      </c>
      <c r="C79" s="31" t="s">
        <v>1167</v>
      </c>
      <c r="D79" s="80" t="s">
        <v>73</v>
      </c>
      <c r="E79" s="61"/>
      <c r="F79" s="61"/>
      <c r="G79" s="61"/>
      <c r="H79" s="61"/>
      <c r="I79" s="61"/>
      <c r="J79" s="61"/>
      <c r="K79" s="61"/>
      <c r="L79" s="61"/>
      <c r="M79" s="61"/>
      <c r="N79" s="61"/>
      <c r="O79" s="61"/>
      <c r="P79" s="61"/>
      <c r="Q79" s="61"/>
      <c r="R79" s="61"/>
      <c r="S79" s="61"/>
      <c r="T79" s="61"/>
      <c r="U79" s="61"/>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61"/>
      <c r="AW79" s="61"/>
      <c r="AX79" s="61"/>
      <c r="AY79" s="61"/>
      <c r="AZ79" s="61"/>
      <c r="BA79" s="61"/>
      <c r="BB79" s="61"/>
      <c r="BC79" s="61"/>
      <c r="BD79" s="61"/>
      <c r="BE79" s="61"/>
      <c r="BF79" s="61"/>
      <c r="BG79" s="61"/>
      <c r="BH79" s="61"/>
      <c r="BI79" s="61"/>
      <c r="BJ79" s="61"/>
      <c r="BK79" s="61"/>
      <c r="BL79" s="61"/>
      <c r="BM79" s="61"/>
      <c r="BN79" s="61"/>
      <c r="BO79" s="61"/>
      <c r="BP79" s="61"/>
      <c r="BQ79" s="61"/>
      <c r="BR79" s="61"/>
      <c r="BS79" s="61"/>
      <c r="BT79" s="61"/>
      <c r="BU79" s="61"/>
      <c r="BV79" s="61"/>
      <c r="BW79" s="61"/>
      <c r="BX79" s="61"/>
      <c r="BY79" s="61"/>
      <c r="BZ79" s="61"/>
      <c r="CA79" s="61"/>
      <c r="CB79" s="61"/>
      <c r="CC79" s="61"/>
      <c r="CD79" s="61"/>
      <c r="CE79" s="61"/>
      <c r="CF79" s="61"/>
      <c r="CG79" s="61"/>
      <c r="CH79" s="61"/>
      <c r="CI79" s="61"/>
      <c r="CJ79" s="61"/>
      <c r="CK79" s="61"/>
      <c r="CL79" s="61"/>
      <c r="CM79" s="61"/>
      <c r="CN79" s="61"/>
      <c r="CO79" s="61"/>
      <c r="CP79" s="61"/>
      <c r="CQ79" s="61"/>
      <c r="CR79" s="61"/>
      <c r="CS79" s="61"/>
      <c r="CT79" s="61"/>
      <c r="CU79" s="61"/>
      <c r="CV79" s="61"/>
      <c r="CW79" s="61"/>
      <c r="CX79" s="61"/>
      <c r="CY79" s="61"/>
      <c r="CZ79" s="61"/>
      <c r="DA79" s="61"/>
      <c r="DB79" s="61"/>
      <c r="DC79" s="61"/>
      <c r="DD79" s="61"/>
      <c r="DE79" s="61"/>
      <c r="DF79" s="61"/>
      <c r="DG79" s="61"/>
      <c r="DH79" s="61"/>
      <c r="DI79" s="61"/>
      <c r="DJ79" s="61"/>
      <c r="DK79" s="61"/>
      <c r="DL79" s="61"/>
      <c r="DM79" s="61"/>
      <c r="DN79" s="61"/>
      <c r="DO79" s="61"/>
      <c r="DP79" s="61"/>
      <c r="DQ79" s="61"/>
      <c r="DR79" s="61"/>
      <c r="DS79" s="61"/>
      <c r="DT79" s="61"/>
      <c r="DU79" s="61"/>
      <c r="DV79" s="61"/>
      <c r="DW79" s="61"/>
      <c r="DX79" s="61"/>
      <c r="DY79" s="61"/>
      <c r="DZ79" s="61"/>
      <c r="EA79" s="61"/>
      <c r="EB79" s="61"/>
      <c r="EC79" s="61"/>
      <c r="ED79" s="61"/>
      <c r="EE79" s="61"/>
      <c r="EF79" s="61"/>
      <c r="EG79" s="61"/>
      <c r="EH79" s="61"/>
      <c r="EI79" s="61"/>
      <c r="EJ79" s="61"/>
      <c r="EK79" s="61"/>
      <c r="EL79" s="61"/>
      <c r="EM79" s="61"/>
      <c r="EN79" s="61"/>
      <c r="EO79" s="61"/>
      <c r="EP79" s="61"/>
      <c r="EQ79" s="61"/>
      <c r="ER79" s="61"/>
      <c r="ES79" s="61"/>
      <c r="ET79" s="61"/>
      <c r="EU79" s="61"/>
      <c r="EV79" s="61"/>
      <c r="EW79" s="61"/>
      <c r="EX79" s="61"/>
    </row>
    <row r="80" spans="1:154" ht="13.15" x14ac:dyDescent="0.35">
      <c r="A80" s="150" t="s">
        <v>100</v>
      </c>
      <c r="B80" s="27" t="s">
        <v>120</v>
      </c>
      <c r="C80" s="27" t="s">
        <v>183</v>
      </c>
      <c r="D80" s="30" t="s">
        <v>101</v>
      </c>
      <c r="E80" s="62" t="s">
        <v>115</v>
      </c>
      <c r="F80" s="62" t="s">
        <v>115</v>
      </c>
      <c r="G80" s="62" t="s">
        <v>115</v>
      </c>
      <c r="H80" s="62" t="s">
        <v>115</v>
      </c>
      <c r="I80" s="62" t="s">
        <v>115</v>
      </c>
      <c r="J80" s="62" t="s">
        <v>115</v>
      </c>
      <c r="K80" s="62" t="s">
        <v>115</v>
      </c>
      <c r="L80" s="62" t="s">
        <v>115</v>
      </c>
      <c r="M80" s="62" t="s">
        <v>115</v>
      </c>
      <c r="N80" s="62" t="s">
        <v>115</v>
      </c>
      <c r="O80" s="62" t="s">
        <v>115</v>
      </c>
      <c r="P80" s="62" t="s">
        <v>115</v>
      </c>
      <c r="Q80" s="62" t="s">
        <v>115</v>
      </c>
      <c r="R80" s="62" t="s">
        <v>115</v>
      </c>
      <c r="S80" s="62"/>
      <c r="T80" s="62"/>
      <c r="U80" s="62"/>
      <c r="V80" s="62"/>
      <c r="W80" s="62"/>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c r="AV80" s="62"/>
      <c r="AW80" s="62"/>
      <c r="AX80" s="62"/>
      <c r="AY80" s="62"/>
      <c r="AZ80" s="62"/>
      <c r="BA80" s="62"/>
      <c r="BB80" s="62"/>
      <c r="BC80" s="62"/>
      <c r="BD80" s="62"/>
      <c r="BE80" s="62"/>
      <c r="BF80" s="62"/>
      <c r="BG80" s="62"/>
      <c r="BH80" s="62"/>
      <c r="BI80" s="62"/>
      <c r="BJ80" s="62"/>
      <c r="BK80" s="62"/>
      <c r="BL80" s="62"/>
      <c r="BM80" s="62"/>
      <c r="BN80" s="62"/>
      <c r="BO80" s="62"/>
      <c r="BP80" s="62"/>
      <c r="BQ80" s="62"/>
      <c r="BR80" s="62"/>
      <c r="BS80" s="62"/>
      <c r="BT80" s="62"/>
      <c r="BU80" s="62"/>
      <c r="BV80" s="62"/>
      <c r="BW80" s="62"/>
      <c r="BX80" s="62"/>
      <c r="BY80" s="62"/>
      <c r="BZ80" s="62"/>
      <c r="CA80" s="62"/>
      <c r="CB80" s="62"/>
      <c r="CC80" s="62"/>
      <c r="CD80" s="62"/>
      <c r="CE80" s="62"/>
      <c r="CF80" s="62"/>
      <c r="CG80" s="62"/>
      <c r="CH80" s="62"/>
      <c r="CI80" s="62"/>
      <c r="CJ80" s="62"/>
      <c r="CK80" s="62"/>
      <c r="CL80" s="62"/>
      <c r="CM80" s="62"/>
      <c r="CN80" s="62"/>
      <c r="CO80" s="62"/>
      <c r="CP80" s="62"/>
      <c r="CQ80" s="62"/>
      <c r="CR80" s="62"/>
      <c r="CS80" s="62"/>
      <c r="CT80" s="62"/>
      <c r="CU80" s="62"/>
      <c r="CV80" s="62"/>
      <c r="CW80" s="62"/>
      <c r="CX80" s="62"/>
      <c r="CY80" s="62"/>
      <c r="CZ80" s="62"/>
      <c r="DA80" s="62"/>
      <c r="DB80" s="62"/>
      <c r="DC80" s="62"/>
      <c r="DD80" s="62"/>
      <c r="DE80" s="62"/>
      <c r="DF80" s="62"/>
      <c r="DG80" s="62"/>
      <c r="DH80" s="62"/>
      <c r="DI80" s="62"/>
      <c r="DJ80" s="62"/>
      <c r="DK80" s="62"/>
      <c r="DL80" s="62"/>
      <c r="DM80" s="62"/>
      <c r="DN80" s="62"/>
      <c r="DO80" s="62"/>
      <c r="DP80" s="62"/>
      <c r="DQ80" s="62"/>
      <c r="DR80" s="62"/>
      <c r="DS80" s="62"/>
      <c r="DT80" s="62"/>
      <c r="DU80" s="62"/>
      <c r="DV80" s="62"/>
      <c r="DW80" s="62"/>
      <c r="DX80" s="62"/>
      <c r="DY80" s="62"/>
      <c r="DZ80" s="62"/>
      <c r="EA80" s="62"/>
      <c r="EB80" s="62"/>
      <c r="EC80" s="62"/>
      <c r="ED80" s="62"/>
      <c r="EE80" s="62"/>
      <c r="EF80" s="62"/>
      <c r="EG80" s="62"/>
      <c r="EH80" s="62"/>
      <c r="EI80" s="62"/>
      <c r="EJ80" s="62"/>
      <c r="EK80" s="62"/>
      <c r="EL80" s="62"/>
      <c r="EM80" s="62"/>
      <c r="EN80" s="62"/>
      <c r="EO80" s="62"/>
      <c r="EP80" s="62"/>
      <c r="EQ80" s="62"/>
      <c r="ER80" s="62"/>
      <c r="ES80" s="62"/>
      <c r="ET80" s="62"/>
      <c r="EU80" s="62"/>
      <c r="EV80" s="62"/>
      <c r="EW80" s="62"/>
      <c r="EX80" s="62"/>
    </row>
    <row r="81" spans="1:154" ht="13.15" x14ac:dyDescent="0.35">
      <c r="A81" s="147"/>
      <c r="B81" s="28"/>
      <c r="C81" s="28"/>
      <c r="D81" s="29"/>
      <c r="E81" s="63" t="s">
        <v>1020</v>
      </c>
      <c r="F81" s="63" t="s">
        <v>1020</v>
      </c>
      <c r="G81" s="63" t="s">
        <v>1020</v>
      </c>
      <c r="H81" s="63" t="s">
        <v>1020</v>
      </c>
      <c r="I81" s="63" t="s">
        <v>1020</v>
      </c>
      <c r="J81" s="63" t="s">
        <v>1020</v>
      </c>
      <c r="K81" s="63" t="s">
        <v>1020</v>
      </c>
      <c r="L81" s="63" t="s">
        <v>1020</v>
      </c>
      <c r="M81" s="63" t="s">
        <v>1020</v>
      </c>
      <c r="N81" s="63" t="s">
        <v>1020</v>
      </c>
      <c r="O81" s="63" t="s">
        <v>1020</v>
      </c>
      <c r="P81" s="63" t="s">
        <v>1020</v>
      </c>
      <c r="Q81" s="63" t="s">
        <v>1020</v>
      </c>
      <c r="R81" s="63" t="s">
        <v>1020</v>
      </c>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c r="DW81" s="63"/>
      <c r="DX81" s="63"/>
      <c r="DY81" s="63"/>
      <c r="DZ81" s="63"/>
      <c r="EA81" s="63"/>
      <c r="EB81" s="63"/>
      <c r="EC81" s="63"/>
      <c r="ED81" s="63"/>
      <c r="EE81" s="63"/>
      <c r="EF81" s="63"/>
      <c r="EG81" s="63"/>
      <c r="EH81" s="63"/>
      <c r="EI81" s="63"/>
      <c r="EJ81" s="63"/>
      <c r="EK81" s="63"/>
      <c r="EL81" s="63"/>
      <c r="EM81" s="63"/>
      <c r="EN81" s="63"/>
      <c r="EO81" s="63"/>
      <c r="EP81" s="63"/>
      <c r="EQ81" s="63"/>
      <c r="ER81" s="63"/>
      <c r="ES81" s="63"/>
      <c r="ET81" s="63"/>
      <c r="EU81" s="63"/>
      <c r="EV81" s="63"/>
      <c r="EW81" s="63"/>
      <c r="EX81" s="63"/>
    </row>
    <row r="82" spans="1:154" ht="38.25" x14ac:dyDescent="0.35">
      <c r="A82" s="150" t="s">
        <v>102</v>
      </c>
      <c r="B82" s="27" t="s">
        <v>120</v>
      </c>
      <c r="C82" s="27" t="s">
        <v>271</v>
      </c>
      <c r="D82" s="83" t="s">
        <v>272</v>
      </c>
      <c r="E82" s="62" t="s">
        <v>115</v>
      </c>
      <c r="F82" s="62" t="s">
        <v>115</v>
      </c>
      <c r="G82" s="62" t="s">
        <v>115</v>
      </c>
      <c r="H82" s="62" t="s">
        <v>115</v>
      </c>
      <c r="I82" s="62" t="s">
        <v>115</v>
      </c>
      <c r="J82" s="62" t="s">
        <v>115</v>
      </c>
      <c r="K82" s="62" t="s">
        <v>115</v>
      </c>
      <c r="L82" s="62" t="s">
        <v>115</v>
      </c>
      <c r="M82" s="62" t="s">
        <v>115</v>
      </c>
      <c r="N82" s="62" t="s">
        <v>115</v>
      </c>
      <c r="O82" s="62" t="s">
        <v>115</v>
      </c>
      <c r="P82" s="62" t="s">
        <v>115</v>
      </c>
      <c r="Q82" s="62" t="s">
        <v>115</v>
      </c>
      <c r="R82" s="62" t="s">
        <v>115</v>
      </c>
      <c r="S82" s="62"/>
      <c r="T82" s="62"/>
      <c r="U82" s="62"/>
      <c r="V82" s="62"/>
      <c r="W82" s="62"/>
      <c r="X82" s="62"/>
      <c r="Y82" s="62"/>
      <c r="Z82" s="62"/>
      <c r="AA82" s="62"/>
      <c r="AB82" s="62"/>
      <c r="AC82" s="62"/>
      <c r="AD82" s="62"/>
      <c r="AE82" s="62"/>
      <c r="AF82" s="62"/>
      <c r="AG82" s="62"/>
      <c r="AH82" s="62"/>
      <c r="AI82" s="62"/>
      <c r="AJ82" s="62"/>
      <c r="AK82" s="62"/>
      <c r="AL82" s="62"/>
      <c r="AM82" s="62"/>
      <c r="AN82" s="62"/>
      <c r="AO82" s="62"/>
      <c r="AP82" s="62"/>
      <c r="AQ82" s="62"/>
      <c r="AR82" s="62"/>
      <c r="AS82" s="62"/>
      <c r="AT82" s="62"/>
      <c r="AU82" s="62"/>
      <c r="AV82" s="62"/>
      <c r="AW82" s="62"/>
      <c r="AX82" s="62"/>
      <c r="AY82" s="62"/>
      <c r="AZ82" s="62"/>
      <c r="BA82" s="62"/>
      <c r="BB82" s="62"/>
      <c r="BC82" s="62"/>
      <c r="BD82" s="62"/>
      <c r="BE82" s="62"/>
      <c r="BF82" s="62"/>
      <c r="BG82" s="62"/>
      <c r="BH82" s="62"/>
      <c r="BI82" s="62"/>
      <c r="BJ82" s="62"/>
      <c r="BK82" s="62"/>
      <c r="BL82" s="62"/>
      <c r="BM82" s="62"/>
      <c r="BN82" s="62"/>
      <c r="BO82" s="62"/>
      <c r="BP82" s="62"/>
      <c r="BQ82" s="62"/>
      <c r="BR82" s="62"/>
      <c r="BS82" s="62"/>
      <c r="BT82" s="62"/>
      <c r="BU82" s="62"/>
      <c r="BV82" s="62"/>
      <c r="BW82" s="62"/>
      <c r="BX82" s="62"/>
      <c r="BY82" s="62"/>
      <c r="BZ82" s="62"/>
      <c r="CA82" s="62"/>
      <c r="CB82" s="62"/>
      <c r="CC82" s="62"/>
      <c r="CD82" s="62"/>
      <c r="CE82" s="62"/>
      <c r="CF82" s="62"/>
      <c r="CG82" s="62"/>
      <c r="CH82" s="62"/>
      <c r="CI82" s="62"/>
      <c r="CJ82" s="62"/>
      <c r="CK82" s="62"/>
      <c r="CL82" s="62"/>
      <c r="CM82" s="62"/>
      <c r="CN82" s="62"/>
      <c r="CO82" s="62"/>
      <c r="CP82" s="62"/>
      <c r="CQ82" s="62"/>
      <c r="CR82" s="62"/>
      <c r="CS82" s="62"/>
      <c r="CT82" s="62"/>
      <c r="CU82" s="62"/>
      <c r="CV82" s="62"/>
      <c r="CW82" s="62"/>
      <c r="CX82" s="62"/>
      <c r="CY82" s="62"/>
      <c r="CZ82" s="62"/>
      <c r="DA82" s="62"/>
      <c r="DB82" s="62"/>
      <c r="DC82" s="62"/>
      <c r="DD82" s="62"/>
      <c r="DE82" s="62"/>
      <c r="DF82" s="62"/>
      <c r="DG82" s="62"/>
      <c r="DH82" s="62"/>
      <c r="DI82" s="62"/>
      <c r="DJ82" s="62"/>
      <c r="DK82" s="62"/>
      <c r="DL82" s="62"/>
      <c r="DM82" s="62"/>
      <c r="DN82" s="62"/>
      <c r="DO82" s="62"/>
      <c r="DP82" s="62"/>
      <c r="DQ82" s="62"/>
      <c r="DR82" s="62"/>
      <c r="DS82" s="62"/>
      <c r="DT82" s="62"/>
      <c r="DU82" s="62"/>
      <c r="DV82" s="62"/>
      <c r="DW82" s="62"/>
      <c r="DX82" s="62"/>
      <c r="DY82" s="62"/>
      <c r="DZ82" s="62"/>
      <c r="EA82" s="62"/>
      <c r="EB82" s="62"/>
      <c r="EC82" s="62"/>
      <c r="ED82" s="62"/>
      <c r="EE82" s="62"/>
      <c r="EF82" s="62"/>
      <c r="EG82" s="62"/>
      <c r="EH82" s="62"/>
      <c r="EI82" s="62"/>
      <c r="EJ82" s="62"/>
      <c r="EK82" s="62"/>
      <c r="EL82" s="62"/>
      <c r="EM82" s="62"/>
      <c r="EN82" s="62"/>
      <c r="EO82" s="62"/>
      <c r="EP82" s="62"/>
      <c r="EQ82" s="62"/>
      <c r="ER82" s="62"/>
      <c r="ES82" s="62"/>
      <c r="ET82" s="62"/>
      <c r="EU82" s="62"/>
      <c r="EV82" s="62"/>
      <c r="EW82" s="62"/>
      <c r="EX82" s="62"/>
    </row>
    <row r="83" spans="1:154" ht="13.15" x14ac:dyDescent="0.35">
      <c r="A83" s="148"/>
      <c r="B83" s="91"/>
      <c r="C83" s="91"/>
      <c r="D83" s="92"/>
      <c r="E83" s="63" t="s">
        <v>1020</v>
      </c>
      <c r="F83" s="63" t="s">
        <v>1020</v>
      </c>
      <c r="G83" s="63" t="s">
        <v>1020</v>
      </c>
      <c r="H83" s="63" t="s">
        <v>1020</v>
      </c>
      <c r="I83" s="63" t="s">
        <v>1020</v>
      </c>
      <c r="J83" s="63" t="s">
        <v>1020</v>
      </c>
      <c r="K83" s="63" t="s">
        <v>1020</v>
      </c>
      <c r="L83" s="63" t="s">
        <v>1020</v>
      </c>
      <c r="M83" s="63" t="s">
        <v>1020</v>
      </c>
      <c r="N83" s="63" t="s">
        <v>1020</v>
      </c>
      <c r="O83" s="63" t="s">
        <v>1020</v>
      </c>
      <c r="P83" s="63" t="s">
        <v>1020</v>
      </c>
      <c r="Q83" s="63" t="s">
        <v>1020</v>
      </c>
      <c r="R83" s="63" t="s">
        <v>1020</v>
      </c>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c r="DW83" s="63"/>
      <c r="DX83" s="63"/>
      <c r="DY83" s="63"/>
      <c r="DZ83" s="63"/>
      <c r="EA83" s="63"/>
      <c r="EB83" s="63"/>
      <c r="EC83" s="63"/>
      <c r="ED83" s="63"/>
      <c r="EE83" s="63"/>
      <c r="EF83" s="63"/>
      <c r="EG83" s="63"/>
      <c r="EH83" s="63"/>
      <c r="EI83" s="63"/>
      <c r="EJ83" s="63"/>
      <c r="EK83" s="63"/>
      <c r="EL83" s="63"/>
      <c r="EM83" s="63"/>
      <c r="EN83" s="63"/>
      <c r="EO83" s="63"/>
      <c r="EP83" s="63"/>
      <c r="EQ83" s="63"/>
      <c r="ER83" s="63"/>
      <c r="ES83" s="63"/>
      <c r="ET83" s="63"/>
      <c r="EU83" s="63"/>
      <c r="EV83" s="63"/>
      <c r="EW83" s="63"/>
      <c r="EX83" s="63"/>
    </row>
    <row r="84" spans="1:154" ht="38.25" x14ac:dyDescent="0.35">
      <c r="A84" s="152" t="s">
        <v>249</v>
      </c>
      <c r="B84" s="97" t="s">
        <v>120</v>
      </c>
      <c r="C84" s="98" t="s">
        <v>250</v>
      </c>
      <c r="D84" s="99" t="s">
        <v>251</v>
      </c>
      <c r="E84" s="62" t="s">
        <v>759</v>
      </c>
      <c r="F84" s="62" t="s">
        <v>759</v>
      </c>
      <c r="G84" s="62" t="s">
        <v>759</v>
      </c>
      <c r="H84" s="62" t="s">
        <v>759</v>
      </c>
      <c r="I84" s="62" t="s">
        <v>759</v>
      </c>
      <c r="J84" s="62" t="s">
        <v>759</v>
      </c>
      <c r="K84" s="62" t="s">
        <v>759</v>
      </c>
      <c r="L84" s="62" t="s">
        <v>759</v>
      </c>
      <c r="M84" s="62" t="s">
        <v>759</v>
      </c>
      <c r="N84" s="62" t="s">
        <v>759</v>
      </c>
      <c r="O84" s="62" t="s">
        <v>759</v>
      </c>
      <c r="P84" s="62" t="s">
        <v>759</v>
      </c>
      <c r="Q84" s="62" t="s">
        <v>759</v>
      </c>
      <c r="R84" s="62" t="s">
        <v>759</v>
      </c>
      <c r="S84" s="62"/>
      <c r="T84" s="62"/>
      <c r="U84" s="62"/>
      <c r="V84" s="62"/>
      <c r="W84" s="62"/>
      <c r="X84" s="62"/>
      <c r="Y84" s="62"/>
      <c r="Z84" s="62"/>
      <c r="AA84" s="62"/>
      <c r="AB84" s="62"/>
      <c r="AC84" s="62"/>
      <c r="AD84" s="62"/>
      <c r="AE84" s="62"/>
      <c r="AF84" s="62"/>
      <c r="AG84" s="62"/>
      <c r="AH84" s="62"/>
      <c r="AI84" s="62"/>
      <c r="AJ84" s="62"/>
      <c r="AK84" s="62"/>
      <c r="AL84" s="62"/>
      <c r="AM84" s="62"/>
      <c r="AN84" s="62"/>
      <c r="AO84" s="62"/>
      <c r="AP84" s="62"/>
      <c r="AQ84" s="62"/>
      <c r="AR84" s="62"/>
      <c r="AS84" s="62"/>
      <c r="AT84" s="62"/>
      <c r="AU84" s="62"/>
      <c r="AV84" s="62"/>
      <c r="AW84" s="62"/>
      <c r="AX84" s="62"/>
      <c r="AY84" s="62"/>
      <c r="AZ84" s="62"/>
      <c r="BA84" s="62"/>
      <c r="BB84" s="62"/>
      <c r="BC84" s="62"/>
      <c r="BD84" s="62"/>
      <c r="BE84" s="62"/>
      <c r="BF84" s="62"/>
      <c r="BG84" s="62"/>
      <c r="BH84" s="62"/>
      <c r="BI84" s="62"/>
      <c r="BJ84" s="62"/>
      <c r="BK84" s="62"/>
      <c r="BL84" s="62"/>
      <c r="BM84" s="62"/>
      <c r="BN84" s="62"/>
      <c r="BO84" s="62"/>
      <c r="BP84" s="62"/>
      <c r="BQ84" s="62"/>
      <c r="BR84" s="62"/>
      <c r="BS84" s="62"/>
      <c r="BT84" s="62"/>
      <c r="BU84" s="62"/>
      <c r="BV84" s="62"/>
      <c r="BW84" s="62"/>
      <c r="BX84" s="62"/>
      <c r="BY84" s="62"/>
      <c r="BZ84" s="62"/>
      <c r="CA84" s="62"/>
      <c r="CB84" s="62"/>
      <c r="CC84" s="62"/>
      <c r="CD84" s="62"/>
      <c r="CE84" s="62"/>
      <c r="CF84" s="62"/>
      <c r="CG84" s="62"/>
      <c r="CH84" s="62"/>
      <c r="CI84" s="62"/>
      <c r="CJ84" s="62"/>
      <c r="CK84" s="62"/>
      <c r="CL84" s="62"/>
      <c r="CM84" s="62"/>
      <c r="CN84" s="62"/>
      <c r="CO84" s="62"/>
      <c r="CP84" s="62"/>
      <c r="CQ84" s="62"/>
      <c r="CR84" s="62"/>
      <c r="CS84" s="62"/>
      <c r="CT84" s="62"/>
      <c r="CU84" s="62"/>
      <c r="CV84" s="62"/>
      <c r="CW84" s="62"/>
      <c r="CX84" s="62"/>
      <c r="CY84" s="62"/>
      <c r="CZ84" s="62"/>
      <c r="DA84" s="62"/>
      <c r="DB84" s="62"/>
      <c r="DC84" s="62"/>
      <c r="DD84" s="62"/>
      <c r="DE84" s="62"/>
      <c r="DF84" s="62"/>
      <c r="DG84" s="62"/>
      <c r="DH84" s="62"/>
      <c r="DI84" s="62"/>
      <c r="DJ84" s="62"/>
      <c r="DK84" s="62"/>
      <c r="DL84" s="62"/>
      <c r="DM84" s="62"/>
      <c r="DN84" s="62"/>
      <c r="DO84" s="62"/>
      <c r="DP84" s="62"/>
      <c r="DQ84" s="62"/>
      <c r="DR84" s="62"/>
      <c r="DS84" s="62"/>
      <c r="DT84" s="62"/>
      <c r="DU84" s="62"/>
      <c r="DV84" s="62"/>
      <c r="DW84" s="62"/>
      <c r="DX84" s="62"/>
      <c r="DY84" s="62"/>
      <c r="DZ84" s="62"/>
      <c r="EA84" s="62"/>
      <c r="EB84" s="62"/>
      <c r="EC84" s="62"/>
      <c r="ED84" s="62"/>
      <c r="EE84" s="62"/>
      <c r="EF84" s="62"/>
      <c r="EG84" s="62"/>
      <c r="EH84" s="62"/>
      <c r="EI84" s="62"/>
      <c r="EJ84" s="62"/>
      <c r="EK84" s="62"/>
      <c r="EL84" s="62"/>
      <c r="EM84" s="62"/>
      <c r="EN84" s="62"/>
      <c r="EO84" s="62"/>
      <c r="EP84" s="62"/>
      <c r="EQ84" s="62"/>
      <c r="ER84" s="62"/>
      <c r="ES84" s="62"/>
      <c r="ET84" s="62"/>
      <c r="EU84" s="62"/>
      <c r="EV84" s="62"/>
      <c r="EW84" s="62"/>
      <c r="EX84" s="62"/>
    </row>
    <row r="85" spans="1:154" ht="13.15" x14ac:dyDescent="0.35">
      <c r="A85" s="147"/>
      <c r="B85" s="28"/>
      <c r="C85" s="28"/>
      <c r="D85" s="29"/>
      <c r="E85" s="93"/>
      <c r="F85" s="93"/>
      <c r="G85" s="93"/>
      <c r="H85" s="93"/>
      <c r="I85" s="93"/>
      <c r="J85" s="93"/>
      <c r="K85" s="93"/>
      <c r="L85" s="93"/>
      <c r="M85" s="93"/>
      <c r="N85" s="93"/>
      <c r="O85" s="93"/>
      <c r="P85" s="93"/>
      <c r="Q85" s="93"/>
      <c r="R85" s="9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c r="CM85" s="63"/>
      <c r="CN85" s="63"/>
      <c r="CO85" s="63"/>
      <c r="CP85" s="63"/>
      <c r="CQ85" s="63"/>
      <c r="CR85" s="63"/>
      <c r="CS85" s="63"/>
      <c r="CT85" s="63"/>
      <c r="CU85" s="63"/>
      <c r="CV85" s="63"/>
      <c r="CW85" s="63"/>
      <c r="CX85" s="63"/>
      <c r="CY85" s="63"/>
      <c r="CZ85" s="63"/>
      <c r="DA85" s="63"/>
      <c r="DB85" s="63"/>
      <c r="DC85" s="63"/>
      <c r="DD85" s="63"/>
      <c r="DE85" s="63"/>
      <c r="DF85" s="63"/>
      <c r="DG85" s="63"/>
      <c r="DH85" s="63"/>
      <c r="DI85" s="63"/>
      <c r="DJ85" s="63"/>
      <c r="DK85" s="63"/>
      <c r="DL85" s="63"/>
      <c r="DM85" s="63"/>
      <c r="DN85" s="63"/>
      <c r="DO85" s="63"/>
      <c r="DP85" s="63"/>
      <c r="DQ85" s="63"/>
      <c r="DR85" s="63"/>
      <c r="DS85" s="63"/>
      <c r="DT85" s="63"/>
      <c r="DU85" s="63"/>
      <c r="DV85" s="63"/>
      <c r="DW85" s="63"/>
      <c r="DX85" s="63"/>
      <c r="DY85" s="63"/>
      <c r="DZ85" s="63"/>
      <c r="EA85" s="63"/>
      <c r="EB85" s="63"/>
      <c r="EC85" s="63"/>
      <c r="ED85" s="63"/>
      <c r="EE85" s="63"/>
      <c r="EF85" s="63"/>
      <c r="EG85" s="63"/>
      <c r="EH85" s="63"/>
      <c r="EI85" s="63"/>
      <c r="EJ85" s="63"/>
      <c r="EK85" s="63"/>
      <c r="EL85" s="63"/>
      <c r="EM85" s="63"/>
      <c r="EN85" s="63"/>
      <c r="EO85" s="63"/>
      <c r="EP85" s="63"/>
      <c r="EQ85" s="63"/>
      <c r="ER85" s="63"/>
      <c r="ES85" s="63"/>
      <c r="ET85" s="63"/>
      <c r="EU85" s="63"/>
      <c r="EV85" s="63"/>
      <c r="EW85" s="63"/>
      <c r="EX85" s="63"/>
    </row>
    <row r="86" spans="1:154" ht="25.5" x14ac:dyDescent="0.35">
      <c r="A86" s="151" t="s">
        <v>252</v>
      </c>
      <c r="B86" s="94" t="s">
        <v>120</v>
      </c>
      <c r="C86" s="95" t="s">
        <v>253</v>
      </c>
      <c r="D86" s="96" t="s">
        <v>786</v>
      </c>
      <c r="E86" s="62" t="s">
        <v>115</v>
      </c>
      <c r="F86" s="62" t="s">
        <v>115</v>
      </c>
      <c r="G86" s="62" t="s">
        <v>115</v>
      </c>
      <c r="H86" s="62" t="s">
        <v>115</v>
      </c>
      <c r="I86" s="62" t="s">
        <v>115</v>
      </c>
      <c r="J86" s="62" t="s">
        <v>769</v>
      </c>
      <c r="K86" s="62" t="s">
        <v>115</v>
      </c>
      <c r="L86" s="62" t="s">
        <v>115</v>
      </c>
      <c r="M86" s="62" t="s">
        <v>115</v>
      </c>
      <c r="N86" s="62" t="s">
        <v>115</v>
      </c>
      <c r="O86" s="62" t="s">
        <v>115</v>
      </c>
      <c r="P86" s="62" t="s">
        <v>115</v>
      </c>
      <c r="Q86" s="62" t="s">
        <v>115</v>
      </c>
      <c r="R86" s="62" t="s">
        <v>115</v>
      </c>
      <c r="S86" s="62"/>
      <c r="T86" s="62"/>
      <c r="U86" s="62"/>
      <c r="V86" s="62"/>
      <c r="W86" s="62"/>
      <c r="X86" s="62"/>
      <c r="Y86" s="62"/>
      <c r="Z86" s="62"/>
      <c r="AA86" s="62"/>
      <c r="AB86" s="62"/>
      <c r="AC86" s="62"/>
      <c r="AD86" s="62"/>
      <c r="AE86" s="62"/>
      <c r="AF86" s="62"/>
      <c r="AG86" s="62"/>
      <c r="AH86" s="62"/>
      <c r="AI86" s="62"/>
      <c r="AJ86" s="62"/>
      <c r="AK86" s="62"/>
      <c r="AL86" s="62"/>
      <c r="AM86" s="62"/>
      <c r="AN86" s="62"/>
      <c r="AO86" s="62"/>
      <c r="AP86" s="62"/>
      <c r="AQ86" s="62"/>
      <c r="AR86" s="62"/>
      <c r="AS86" s="62"/>
      <c r="AT86" s="62"/>
      <c r="AU86" s="62"/>
      <c r="AV86" s="62"/>
      <c r="AW86" s="62"/>
      <c r="AX86" s="62"/>
      <c r="AY86" s="62"/>
      <c r="AZ86" s="62"/>
      <c r="BA86" s="62"/>
      <c r="BB86" s="62"/>
      <c r="BC86" s="62"/>
      <c r="BD86" s="62"/>
      <c r="BE86" s="62"/>
      <c r="BF86" s="62"/>
      <c r="BG86" s="62"/>
      <c r="BH86" s="62"/>
      <c r="BI86" s="62"/>
      <c r="BJ86" s="62"/>
      <c r="BK86" s="62"/>
      <c r="BL86" s="62"/>
      <c r="BM86" s="62"/>
      <c r="BN86" s="62"/>
      <c r="BO86" s="62"/>
      <c r="BP86" s="62"/>
      <c r="BQ86" s="62"/>
      <c r="BR86" s="62"/>
      <c r="BS86" s="62"/>
      <c r="BT86" s="62"/>
      <c r="BU86" s="62"/>
      <c r="BV86" s="62"/>
      <c r="BW86" s="62"/>
      <c r="BX86" s="62"/>
      <c r="BY86" s="62"/>
      <c r="BZ86" s="62"/>
      <c r="CA86" s="62"/>
      <c r="CB86" s="62"/>
      <c r="CC86" s="62"/>
      <c r="CD86" s="62"/>
      <c r="CE86" s="62"/>
      <c r="CF86" s="62"/>
      <c r="CG86" s="62"/>
      <c r="CH86" s="62"/>
      <c r="CI86" s="62"/>
      <c r="CJ86" s="62"/>
      <c r="CK86" s="62"/>
      <c r="CL86" s="62"/>
      <c r="CM86" s="62"/>
      <c r="CN86" s="62"/>
      <c r="CO86" s="62"/>
      <c r="CP86" s="62"/>
      <c r="CQ86" s="62"/>
      <c r="CR86" s="62"/>
      <c r="CS86" s="62"/>
      <c r="CT86" s="62"/>
      <c r="CU86" s="62"/>
      <c r="CV86" s="62"/>
      <c r="CW86" s="62"/>
      <c r="CX86" s="62"/>
      <c r="CY86" s="62"/>
      <c r="CZ86" s="62"/>
      <c r="DA86" s="62"/>
      <c r="DB86" s="62"/>
      <c r="DC86" s="62"/>
      <c r="DD86" s="62"/>
      <c r="DE86" s="62"/>
      <c r="DF86" s="62"/>
      <c r="DG86" s="62"/>
      <c r="DH86" s="62"/>
      <c r="DI86" s="62"/>
      <c r="DJ86" s="62"/>
      <c r="DK86" s="62"/>
      <c r="DL86" s="62"/>
      <c r="DM86" s="62"/>
      <c r="DN86" s="62"/>
      <c r="DO86" s="62"/>
      <c r="DP86" s="62"/>
      <c r="DQ86" s="62"/>
      <c r="DR86" s="62"/>
      <c r="DS86" s="62"/>
      <c r="DT86" s="62"/>
      <c r="DU86" s="62"/>
      <c r="DV86" s="62"/>
      <c r="DW86" s="62"/>
      <c r="DX86" s="62"/>
      <c r="DY86" s="62"/>
      <c r="DZ86" s="62"/>
      <c r="EA86" s="62"/>
      <c r="EB86" s="62"/>
      <c r="EC86" s="62"/>
      <c r="ED86" s="62"/>
      <c r="EE86" s="62"/>
      <c r="EF86" s="62"/>
      <c r="EG86" s="62"/>
      <c r="EH86" s="62"/>
      <c r="EI86" s="62"/>
      <c r="EJ86" s="62"/>
      <c r="EK86" s="62"/>
      <c r="EL86" s="62"/>
      <c r="EM86" s="62"/>
      <c r="EN86" s="62"/>
      <c r="EO86" s="62"/>
      <c r="EP86" s="62"/>
      <c r="EQ86" s="62"/>
      <c r="ER86" s="62"/>
      <c r="ES86" s="62"/>
      <c r="ET86" s="62"/>
      <c r="EU86" s="62"/>
      <c r="EV86" s="62"/>
      <c r="EW86" s="62"/>
      <c r="EX86" s="62"/>
    </row>
    <row r="87" spans="1:154" ht="63.75" x14ac:dyDescent="0.35">
      <c r="A87" s="147"/>
      <c r="B87" s="28"/>
      <c r="C87" s="28"/>
      <c r="D87" s="157" t="s">
        <v>787</v>
      </c>
      <c r="E87" s="63" t="s">
        <v>1019</v>
      </c>
      <c r="F87" s="63" t="s">
        <v>1019</v>
      </c>
      <c r="G87" s="63" t="s">
        <v>1019</v>
      </c>
      <c r="H87" s="63" t="s">
        <v>1019</v>
      </c>
      <c r="I87" s="63" t="s">
        <v>1019</v>
      </c>
      <c r="J87" s="93" t="s">
        <v>1253</v>
      </c>
      <c r="K87" s="63" t="s">
        <v>1019</v>
      </c>
      <c r="L87" s="63" t="s">
        <v>1249</v>
      </c>
      <c r="M87" s="63" t="s">
        <v>1019</v>
      </c>
      <c r="N87" s="63" t="s">
        <v>1019</v>
      </c>
      <c r="O87" s="63" t="s">
        <v>1019</v>
      </c>
      <c r="P87" s="63" t="s">
        <v>1019</v>
      </c>
      <c r="Q87" s="63" t="s">
        <v>1019</v>
      </c>
      <c r="R87" s="63" t="s">
        <v>1019</v>
      </c>
      <c r="S87" s="9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c r="DW87" s="63"/>
      <c r="DX87" s="63"/>
      <c r="DY87" s="63"/>
      <c r="DZ87" s="63"/>
      <c r="EA87" s="63"/>
      <c r="EB87" s="63"/>
      <c r="EC87" s="63"/>
      <c r="ED87" s="63"/>
      <c r="EE87" s="63"/>
      <c r="EF87" s="63"/>
      <c r="EG87" s="63"/>
      <c r="EH87" s="63"/>
      <c r="EI87" s="63"/>
      <c r="EJ87" s="63"/>
      <c r="EK87" s="63"/>
      <c r="EL87" s="63"/>
      <c r="EM87" s="63"/>
      <c r="EN87" s="63"/>
      <c r="EO87" s="63"/>
      <c r="EP87" s="63"/>
      <c r="EQ87" s="63"/>
      <c r="ER87" s="63"/>
      <c r="ES87" s="63"/>
      <c r="ET87" s="63"/>
      <c r="EU87" s="63"/>
      <c r="EV87" s="63"/>
      <c r="EW87" s="63"/>
      <c r="EX87" s="63"/>
    </row>
    <row r="88" spans="1:154" ht="25.5" x14ac:dyDescent="0.35">
      <c r="A88" s="150" t="s">
        <v>103</v>
      </c>
      <c r="B88" s="27" t="s">
        <v>120</v>
      </c>
      <c r="C88" s="27" t="s">
        <v>184</v>
      </c>
      <c r="D88" s="30" t="s">
        <v>104</v>
      </c>
      <c r="E88" s="62" t="str">
        <f>IFERROR(IF(FIND("0 Faults",'Colour Contrast Analysis'!Z4)=1,IFERROR(IF(FIND("0 Should",'Colour Contrast Analysis'!Z4)&gt;1,"PASS","NO"),"Pass with comments"),"NON CONFORMANT"),"NON CONFORMANT")</f>
        <v>PASS</v>
      </c>
      <c r="F88" s="62" t="str">
        <f>IFERROR(IF(FIND("0 Faults",'Colour Contrast Analysis'!AA4)=1,IFERROR(IF(FIND("0 Should",'Colour Contrast Analysis'!AA4)&gt;1,"PASS","NO"),"Pass with comments"),"NON CONFORMANT"),"NON CONFORMANT")</f>
        <v>PASS</v>
      </c>
      <c r="G88" s="62" t="str">
        <f>IFERROR(IF(FIND("0 Faults",'Colour Contrast Analysis'!AB4)=1,IFERROR(IF(FIND("0 Should",'Colour Contrast Analysis'!AB4)&gt;1,"PASS","NO"),"Pass with comments"),"NON CONFORMANT"),"NON CONFORMANT")</f>
        <v>NON CONFORMANT</v>
      </c>
      <c r="H88" s="62" t="str">
        <f>IFERROR(IF(FIND("0 Faults",'Colour Contrast Analysis'!AC4)=1,IFERROR(IF(FIND("0 Should",'Colour Contrast Analysis'!AC4)&gt;1,"PASS","NO"),"Pass with comments"),"NON CONFORMANT"),"NON CONFORMANT")</f>
        <v>PASS</v>
      </c>
      <c r="I88" s="62" t="str">
        <f>IFERROR(IF(FIND("0 Faults",'Colour Contrast Analysis'!AD4)=1,IFERROR(IF(FIND("0 Should",'Colour Contrast Analysis'!AD4)&gt;1,"PASS","NO"),"Pass with comments"),"NON CONFORMANT"),"NON CONFORMANT")</f>
        <v>PASS</v>
      </c>
      <c r="J88" s="62" t="str">
        <f>IFERROR(IF(FIND("0 Faults",'Colour Contrast Analysis'!AE4)=1,IFERROR(IF(FIND("0 Should",'Colour Contrast Analysis'!AE4)&gt;1,"PASS","NO"),"Pass with comments"),"NON CONFORMANT"),"NON CONFORMANT")</f>
        <v>PASS</v>
      </c>
      <c r="K88" s="62" t="str">
        <f>IFERROR(IF(FIND("0 Faults",'Colour Contrast Analysis'!AF4)=1,IFERROR(IF(FIND("0 Should",'Colour Contrast Analysis'!AF4)&gt;1,"PASS","NO"),"Pass with comments"),"NON CONFORMANT"),"NON CONFORMANT")</f>
        <v>PASS</v>
      </c>
      <c r="L88" s="62" t="str">
        <f>IFERROR(IF(FIND("0 Faults",'Colour Contrast Analysis'!AG4)=1,IFERROR(IF(FIND("0 Should",'Colour Contrast Analysis'!AG4)&gt;1,"PASS","NO"),"Pass with comments"),"NON CONFORMANT"),"NON CONFORMANT")</f>
        <v>PASS</v>
      </c>
      <c r="M88" s="62" t="str">
        <f>IFERROR(IF(FIND("0 Faults",'Colour Contrast Analysis'!AH4)=1,IFERROR(IF(FIND("0 Should",'Colour Contrast Analysis'!AH4)&gt;1,"PASS","NO"),"Pass with comments"),"NON CONFORMANT"),"NON CONFORMANT")</f>
        <v>PASS</v>
      </c>
      <c r="N88" s="62" t="str">
        <f>IFERROR(IF(FIND("0 Faults",'Colour Contrast Analysis'!AI4)=1,IFERROR(IF(FIND("0 Should",'Colour Contrast Analysis'!AI4)&gt;1,"PASS","NO"),"Pass with comments"),"NON CONFORMANT"),"NON CONFORMANT")</f>
        <v>PASS</v>
      </c>
      <c r="O88" s="62" t="str">
        <f>IFERROR(IF(FIND("0 Faults",'Colour Contrast Analysis'!AJ4)=1,IFERROR(IF(FIND("0 Should",'Colour Contrast Analysis'!AJ4)&gt;1,"PASS","NO"),"Pass with comments"),"NON CONFORMANT"),"NON CONFORMANT")</f>
        <v>PASS</v>
      </c>
      <c r="P88" s="62" t="str">
        <f>IFERROR(IF(FIND("0 Faults",'Colour Contrast Analysis'!AK4)=1,IFERROR(IF(FIND("0 Should",'Colour Contrast Analysis'!AK4)&gt;1,"PASS","NO"),"Pass with comments"),"NON CONFORMANT"),"NON CONFORMANT")</f>
        <v>PASS</v>
      </c>
      <c r="Q88" s="62" t="str">
        <f>IFERROR(IF(FIND("0 Faults",'Colour Contrast Analysis'!AL4)=1,IFERROR(IF(FIND("0 Should",'Colour Contrast Analysis'!AL4)&gt;1,"PASS","NO"),"Pass with comments"),"NON CONFORMANT"),"NON CONFORMANT")</f>
        <v>NON CONFORMANT</v>
      </c>
      <c r="R88" s="62" t="str">
        <f>IFERROR(IF(FIND("0 Faults",'Colour Contrast Analysis'!AM4)=1,IFERROR(IF(FIND("0 Should",'Colour Contrast Analysis'!AM4)&gt;1,"PASS","NO"),"Pass with comments"),"NON CONFORMANT"),"NON CONFORMANT")</f>
        <v>PASS</v>
      </c>
      <c r="S88" s="62" t="str">
        <f>IFERROR(IF(FIND("0 Faults",'Colour Contrast Analysis'!AN4)=1,IFERROR(IF(FIND("0 Should",'Colour Contrast Analysis'!AN4)&gt;1,"PASS","NO"),"Pass with comments"),"NON CONFORMANT"),"NON CONFORMANT")</f>
        <v>PASS</v>
      </c>
      <c r="T88" s="62" t="str">
        <f>IFERROR(IF(FIND("0 Faults",'Colour Contrast Analysis'!AO4)=1,IFERROR(IF(FIND("0 Should",'Colour Contrast Analysis'!AO4)&gt;1,"PASS","NO"),"Pass with comments"),"NON CONFORMANT"),"NON CONFORMANT")</f>
        <v>PASS</v>
      </c>
      <c r="U88" s="62" t="str">
        <f>IFERROR(IF(FIND("0 Faults",'Colour Contrast Analysis'!AP4)=1,IFERROR(IF(FIND("0 Should",'Colour Contrast Analysis'!AP4)&gt;1,"PASS","NO"),"Pass with comments"),"NON CONFORMANT"),"NON CONFORMANT")</f>
        <v>PASS</v>
      </c>
      <c r="V88" s="62" t="str">
        <f>IFERROR(IF(FIND("0 Faults",'Colour Contrast Analysis'!AQ4)=1,IFERROR(IF(FIND("0 Should",'Colour Contrast Analysis'!AQ4)&gt;1,"PASS","NO"),"Pass with comments"),"NON CONFORMANT"),"NON CONFORMANT")</f>
        <v>PASS</v>
      </c>
      <c r="W88" s="62" t="str">
        <f>IFERROR(IF(FIND("0 Faults",'Colour Contrast Analysis'!AR4)=1,IFERROR(IF(FIND("0 Should",'Colour Contrast Analysis'!AR4)&gt;1,"PASS","NO"),"Pass with comments"),"NON CONFORMANT"),"NON CONFORMANT")</f>
        <v>PASS</v>
      </c>
      <c r="X88" s="62" t="str">
        <f>IFERROR(IF(FIND("0 Faults",'Colour Contrast Analysis'!AS4)=1,IFERROR(IF(FIND("0 Should",'Colour Contrast Analysis'!AS4)&gt;1,"PASS","NO"),"Pass with comments"),"NON CONFORMANT"),"NON CONFORMANT")</f>
        <v>PASS</v>
      </c>
      <c r="Y88" s="62" t="str">
        <f>IFERROR(IF(FIND("0 Faults",'Colour Contrast Analysis'!AT4)=1,IFERROR(IF(FIND("0 Should",'Colour Contrast Analysis'!AT4)&gt;1,"PASS","NO"),"Pass with comments"),"NON CONFORMANT"),"NON CONFORMANT")</f>
        <v>PASS</v>
      </c>
      <c r="Z88" s="62" t="str">
        <f>IFERROR(IF(FIND("0 Faults",'Colour Contrast Analysis'!AU4)=1,IFERROR(IF(FIND("0 Should",'Colour Contrast Analysis'!AU4)&gt;1,"PASS","NO"),"Pass with comments"),"NON CONFORMANT"),"NON CONFORMANT")</f>
        <v>PASS</v>
      </c>
      <c r="AA88" s="62" t="str">
        <f>IFERROR(IF(FIND("0 Faults",'Colour Contrast Analysis'!AV4)=1,IFERROR(IF(FIND("0 Should",'Colour Contrast Analysis'!AV4)&gt;1,"PASS","NO"),"Pass with comments"),"NON CONFORMANT"),"NON CONFORMANT")</f>
        <v>PASS</v>
      </c>
      <c r="AB88" s="62" t="str">
        <f>IFERROR(IF(FIND("0 Faults",'Colour Contrast Analysis'!AW4)=1,IFERROR(IF(FIND("0 Should",'Colour Contrast Analysis'!AW4)&gt;1,"PASS","NO"),"Pass with comments"),"NON CONFORMANT"),"NON CONFORMANT")</f>
        <v>PASS</v>
      </c>
      <c r="AC88" s="62" t="str">
        <f>IFERROR(IF(FIND("0 Faults",'Colour Contrast Analysis'!AX4)=1,IFERROR(IF(FIND("0 Should",'Colour Contrast Analysis'!AX4)&gt;1,"PASS","NO"),"Pass with comments"),"NON CONFORMANT"),"NON CONFORMANT")</f>
        <v>PASS</v>
      </c>
      <c r="AD88" s="62" t="str">
        <f>IFERROR(IF(FIND("0 Faults",'Colour Contrast Analysis'!AY4)=1,IFERROR(IF(FIND("0 Should",'Colour Contrast Analysis'!AY4)&gt;1,"PASS","NO"),"Pass with comments"),"NON CONFORMANT"),"NON CONFORMANT")</f>
        <v>PASS</v>
      </c>
      <c r="AE88" s="62" t="str">
        <f>IFERROR(IF(FIND("0 Faults",'Colour Contrast Analysis'!AZ4)=1,IFERROR(IF(FIND("0 Should",'Colour Contrast Analysis'!AZ4)&gt;1,"PASS","NO"),"Pass with comments"),"NON CONFORMANT"),"NON CONFORMANT")</f>
        <v>PASS</v>
      </c>
      <c r="AF88" s="62" t="str">
        <f>IFERROR(IF(FIND("0 Faults",'Colour Contrast Analysis'!BA4)=1,IFERROR(IF(FIND("0 Should",'Colour Contrast Analysis'!BA4)&gt;1,"PASS","NO"),"Pass with comments"),"NON CONFORMANT"),"NON CONFORMANT")</f>
        <v>PASS</v>
      </c>
      <c r="AG88" s="62" t="str">
        <f>IFERROR(IF(FIND("0 Faults",'Colour Contrast Analysis'!BB4)=1,IFERROR(IF(FIND("0 Should",'Colour Contrast Analysis'!BB4)&gt;1,"PASS","NO"),"Pass with comments"),"NON CONFORMANT"),"NON CONFORMANT")</f>
        <v>PASS</v>
      </c>
      <c r="AH88" s="62" t="str">
        <f>IFERROR(IF(FIND("0 Faults",'Colour Contrast Analysis'!BC4)=1,IFERROR(IF(FIND("0 Should",'Colour Contrast Analysis'!BC4)&gt;1,"PASS","NO"),"Pass with comments"),"NON CONFORMANT"),"NON CONFORMANT")</f>
        <v>PASS</v>
      </c>
      <c r="AI88" s="62" t="str">
        <f>IFERROR(IF(FIND("0 Faults",'Colour Contrast Analysis'!BD4)=1,IFERROR(IF(FIND("0 Should",'Colour Contrast Analysis'!BD4)&gt;1,"PASS","NO"),"Pass with comments"),"NON CONFORMANT"),"NON CONFORMANT")</f>
        <v>PASS</v>
      </c>
      <c r="AJ88" s="62" t="str">
        <f>IFERROR(IF(FIND("0 Faults",'Colour Contrast Analysis'!BE4)=1,IFERROR(IF(FIND("0 Should",'Colour Contrast Analysis'!BE4)&gt;1,"PASS","NO"),"Pass with comments"),"NON CONFORMANT"),"NON CONFORMANT")</f>
        <v>PASS</v>
      </c>
      <c r="AK88" s="62" t="str">
        <f>IFERROR(IF(FIND("0 Faults",'Colour Contrast Analysis'!BF4)=1,IFERROR(IF(FIND("0 Should",'Colour Contrast Analysis'!BF4)&gt;1,"PASS","NO"),"Pass with comments"),"NON CONFORMANT"),"NON CONFORMANT")</f>
        <v>PASS</v>
      </c>
      <c r="AL88" s="62" t="str">
        <f>IFERROR(IF(FIND("0 Faults",'Colour Contrast Analysis'!BG4)=1,IFERROR(IF(FIND("0 Should",'Colour Contrast Analysis'!BG4)&gt;1,"PASS","NO"),"Pass with comments"),"NON CONFORMANT"),"NON CONFORMANT")</f>
        <v>PASS</v>
      </c>
      <c r="AM88" s="62" t="str">
        <f>IFERROR(IF(FIND("0 Faults",'Colour Contrast Analysis'!BH4)=1,IFERROR(IF(FIND("0 Should",'Colour Contrast Analysis'!BH4)&gt;1,"PASS","NO"),"Pass with comments"),"NON CONFORMANT"),"NON CONFORMANT")</f>
        <v>PASS</v>
      </c>
      <c r="AN88" s="62" t="str">
        <f>IFERROR(IF(FIND("0 Faults",'Colour Contrast Analysis'!BI4)=1,IFERROR(IF(FIND("0 Should",'Colour Contrast Analysis'!BI4)&gt;1,"PASS","NO"),"Pass with comments"),"NON CONFORMANT"),"NON CONFORMANT")</f>
        <v>PASS</v>
      </c>
      <c r="AO88" s="62" t="str">
        <f>IFERROR(IF(FIND("0 Faults",'Colour Contrast Analysis'!BJ4)=1,IFERROR(IF(FIND("0 Should",'Colour Contrast Analysis'!BJ4)&gt;1,"PASS","NO"),"Pass with comments"),"NON CONFORMANT"),"NON CONFORMANT")</f>
        <v>PASS</v>
      </c>
      <c r="AP88" s="62" t="str">
        <f>IFERROR(IF(FIND("0 Faults",'Colour Contrast Analysis'!BK4)=1,IFERROR(IF(FIND("0 Should",'Colour Contrast Analysis'!BK4)&gt;1,"PASS","NO"),"Pass with comments"),"NON CONFORMANT"),"NON CONFORMANT")</f>
        <v>PASS</v>
      </c>
      <c r="AQ88" s="62" t="str">
        <f>IFERROR(IF(FIND("0 Faults",'Colour Contrast Analysis'!BL4)=1,IFERROR(IF(FIND("0 Should",'Colour Contrast Analysis'!BL4)&gt;1,"PASS","NO"),"Pass with comments"),"NON CONFORMANT"),"NON CONFORMANT")</f>
        <v>PASS</v>
      </c>
      <c r="AR88" s="62" t="str">
        <f>IFERROR(IF(FIND("0 Faults",'Colour Contrast Analysis'!BM4)=1,IFERROR(IF(FIND("0 Should",'Colour Contrast Analysis'!BM4)&gt;1,"PASS","NO"),"Pass with comments"),"NON CONFORMANT"),"NON CONFORMANT")</f>
        <v>PASS</v>
      </c>
      <c r="AS88" s="62" t="str">
        <f>IFERROR(IF(FIND("0 Faults",'Colour Contrast Analysis'!BN4)=1,IFERROR(IF(FIND("0 Should",'Colour Contrast Analysis'!BN4)&gt;1,"PASS","NO"),"Pass with comments"),"NON CONFORMANT"),"NON CONFORMANT")</f>
        <v>PASS</v>
      </c>
      <c r="AT88" s="62" t="str">
        <f>IFERROR(IF(FIND("0 Faults",'Colour Contrast Analysis'!BO4)=1,IFERROR(IF(FIND("0 Should",'Colour Contrast Analysis'!BO4)&gt;1,"PASS","NO"),"Pass with comments"),"NON CONFORMANT"),"NON CONFORMANT")</f>
        <v>PASS</v>
      </c>
      <c r="AU88" s="62" t="str">
        <f>IFERROR(IF(FIND("0 Faults",'Colour Contrast Analysis'!BP4)=1,IFERROR(IF(FIND("0 Should",'Colour Contrast Analysis'!BP4)&gt;1,"PASS","NO"),"Pass with comments"),"NON CONFORMANT"),"NON CONFORMANT")</f>
        <v>PASS</v>
      </c>
      <c r="AV88" s="62" t="str">
        <f>IFERROR(IF(FIND("0 Faults",'Colour Contrast Analysis'!BQ4)=1,IFERROR(IF(FIND("0 Should",'Colour Contrast Analysis'!BQ4)&gt;1,"PASS","NO"),"Pass with comments"),"NON CONFORMANT"),"NON CONFORMANT")</f>
        <v>PASS</v>
      </c>
      <c r="AW88" s="62" t="str">
        <f>IFERROR(IF(FIND("0 Faults",'Colour Contrast Analysis'!BR4)=1,IFERROR(IF(FIND("0 Should",'Colour Contrast Analysis'!BR4)&gt;1,"PASS","NO"),"Pass with comments"),"NON CONFORMANT"),"NON CONFORMANT")</f>
        <v>PASS</v>
      </c>
      <c r="AX88" s="62" t="str">
        <f>IFERROR(IF(FIND("0 Faults",'Colour Contrast Analysis'!BS4)=1,IFERROR(IF(FIND("0 Should",'Colour Contrast Analysis'!BS4)&gt;1,"PASS","NO"),"Pass with comments"),"NON CONFORMANT"),"NON CONFORMANT")</f>
        <v>PASS</v>
      </c>
      <c r="AY88" s="62" t="str">
        <f>IFERROR(IF(FIND("0 Faults",'Colour Contrast Analysis'!BT4)=1,IFERROR(IF(FIND("0 Should",'Colour Contrast Analysis'!BT4)&gt;1,"PASS","NO"),"Pass with comments"),"NON CONFORMANT"),"NON CONFORMANT")</f>
        <v>PASS</v>
      </c>
      <c r="AZ88" s="62" t="str">
        <f>IFERROR(IF(FIND("0 Faults",'Colour Contrast Analysis'!BU4)=1,IFERROR(IF(FIND("0 Should",'Colour Contrast Analysis'!BU4)&gt;1,"PASS","NO"),"Pass with comments"),"NON CONFORMANT"),"NON CONFORMANT")</f>
        <v>PASS</v>
      </c>
      <c r="BA88" s="62" t="str">
        <f>IFERROR(IF(FIND("0 Faults",'Colour Contrast Analysis'!BV4)=1,IFERROR(IF(FIND("0 Should",'Colour Contrast Analysis'!BV4)&gt;1,"PASS","NO"),"Pass with comments"),"NON CONFORMANT"),"NON CONFORMANT")</f>
        <v>PASS</v>
      </c>
      <c r="BB88" s="62" t="str">
        <f>IFERROR(IF(FIND("0 Faults",'Colour Contrast Analysis'!BW4)=1,IFERROR(IF(FIND("0 Should",'Colour Contrast Analysis'!BW4)&gt;1,"PASS","NO"),"Pass with comments"),"NON CONFORMANT"),"NON CONFORMANT")</f>
        <v>PASS</v>
      </c>
      <c r="BC88" s="62" t="str">
        <f>IFERROR(IF(FIND("0 Faults",'Colour Contrast Analysis'!BX4)=1,IFERROR(IF(FIND("0 Should",'Colour Contrast Analysis'!BX4)&gt;1,"PASS","NO"),"Pass with comments"),"NON CONFORMANT"),"NON CONFORMANT")</f>
        <v>PASS</v>
      </c>
      <c r="BD88" s="62" t="str">
        <f>IFERROR(IF(FIND("0 Faults",'Colour Contrast Analysis'!BY4)=1,IFERROR(IF(FIND("0 Should",'Colour Contrast Analysis'!BY4)&gt;1,"PASS","NO"),"Pass with comments"),"NON CONFORMANT"),"NON CONFORMANT")</f>
        <v>PASS</v>
      </c>
      <c r="BE88" s="62" t="str">
        <f>IFERROR(IF(FIND("0 Faults",'Colour Contrast Analysis'!BZ4)=1,IFERROR(IF(FIND("0 Should",'Colour Contrast Analysis'!BZ4)&gt;1,"PASS","NO"),"Pass with comments"),"NON CONFORMANT"),"NON CONFORMANT")</f>
        <v>PASS</v>
      </c>
      <c r="BF88" s="62" t="str">
        <f>IFERROR(IF(FIND("0 Faults",'Colour Contrast Analysis'!CA4)=1,IFERROR(IF(FIND("0 Should",'Colour Contrast Analysis'!CA4)&gt;1,"PASS","NO"),"Pass with comments"),"NON CONFORMANT"),"NON CONFORMANT")</f>
        <v>PASS</v>
      </c>
      <c r="BG88" s="62" t="str">
        <f>IFERROR(IF(FIND("0 Faults",'Colour Contrast Analysis'!CB4)=1,IFERROR(IF(FIND("0 Should",'Colour Contrast Analysis'!CB4)&gt;1,"PASS","NO"),"Pass with comments"),"NON CONFORMANT"),"NON CONFORMANT")</f>
        <v>PASS</v>
      </c>
      <c r="BH88" s="62" t="str">
        <f>IFERROR(IF(FIND("0 Faults",'Colour Contrast Analysis'!CC4)=1,IFERROR(IF(FIND("0 Should",'Colour Contrast Analysis'!CC4)&gt;1,"PASS","NO"),"Pass with comments"),"NON CONFORMANT"),"NON CONFORMANT")</f>
        <v>PASS</v>
      </c>
      <c r="BI88" s="62" t="str">
        <f>IFERROR(IF(FIND("0 Faults",'Colour Contrast Analysis'!CD4)=1,IFERROR(IF(FIND("0 Should",'Colour Contrast Analysis'!CD4)&gt;1,"PASS","NO"),"Pass with comments"),"NON CONFORMANT"),"NON CONFORMANT")</f>
        <v>PASS</v>
      </c>
      <c r="BJ88" s="62" t="str">
        <f>IFERROR(IF(FIND("0 Faults",'Colour Contrast Analysis'!CE4)=1,IFERROR(IF(FIND("0 Should",'Colour Contrast Analysis'!CE4)&gt;1,"PASS","NO"),"Pass with comments"),"NON CONFORMANT"),"NON CONFORMANT")</f>
        <v>PASS</v>
      </c>
      <c r="BK88" s="62" t="str">
        <f>IFERROR(IF(FIND("0 Faults",'Colour Contrast Analysis'!CF4)=1,IFERROR(IF(FIND("0 Should",'Colour Contrast Analysis'!CF4)&gt;1,"PASS","NO"),"Pass with comments"),"NON CONFORMANT"),"NON CONFORMANT")</f>
        <v>PASS</v>
      </c>
      <c r="BL88" s="62" t="str">
        <f>IFERROR(IF(FIND("0 Faults",'Colour Contrast Analysis'!CG4)=1,IFERROR(IF(FIND("0 Should",'Colour Contrast Analysis'!CG4)&gt;1,"PASS","NO"),"Pass with comments"),"NON CONFORMANT"),"NON CONFORMANT")</f>
        <v>PASS</v>
      </c>
      <c r="BM88" s="62" t="str">
        <f>IFERROR(IF(FIND("0 Faults",'Colour Contrast Analysis'!CH4)=1,IFERROR(IF(FIND("0 Should",'Colour Contrast Analysis'!CH4)&gt;1,"PASS","NO"),"Pass with comments"),"NON CONFORMANT"),"NON CONFORMANT")</f>
        <v>PASS</v>
      </c>
      <c r="BN88" s="62" t="str">
        <f>IFERROR(IF(FIND("0 Faults",'Colour Contrast Analysis'!CI4)=1,IFERROR(IF(FIND("0 Should",'Colour Contrast Analysis'!CI4)&gt;1,"PASS","NO"),"Pass with comments"),"NON CONFORMANT"),"NON CONFORMANT")</f>
        <v>PASS</v>
      </c>
      <c r="BO88" s="62" t="str">
        <f>IFERROR(IF(FIND("0 Faults",'Colour Contrast Analysis'!CJ4)=1,IFERROR(IF(FIND("0 Should",'Colour Contrast Analysis'!CJ4)&gt;1,"PASS","NO"),"Pass with comments"),"NON CONFORMANT"),"NON CONFORMANT")</f>
        <v>PASS</v>
      </c>
      <c r="BP88" s="62" t="str">
        <f>IFERROR(IF(FIND("0 Faults",'Colour Contrast Analysis'!CK4)=1,IFERROR(IF(FIND("0 Should",'Colour Contrast Analysis'!CK4)&gt;1,"PASS","NO"),"Pass with comments"),"NON CONFORMANT"),"NON CONFORMANT")</f>
        <v>PASS</v>
      </c>
      <c r="BQ88" s="62" t="str">
        <f>IFERROR(IF(FIND("0 Faults",'Colour Contrast Analysis'!CL4)=1,IFERROR(IF(FIND("0 Should",'Colour Contrast Analysis'!CL4)&gt;1,"PASS","NO"),"Pass with comments"),"NON CONFORMANT"),"NON CONFORMANT")</f>
        <v>PASS</v>
      </c>
      <c r="BR88" s="62" t="str">
        <f>IFERROR(IF(FIND("0 Faults",'Colour Contrast Analysis'!CM4)=1,IFERROR(IF(FIND("0 Should",'Colour Contrast Analysis'!CM4)&gt;1,"PASS","NO"),"Pass with comments"),"NON CONFORMANT"),"NON CONFORMANT")</f>
        <v>PASS</v>
      </c>
      <c r="BS88" s="62" t="str">
        <f>IFERROR(IF(FIND("0 Faults",'Colour Contrast Analysis'!CN4)=1,IFERROR(IF(FIND("0 Should",'Colour Contrast Analysis'!CN4)&gt;1,"PASS","NO"),"Pass with comments"),"NON CONFORMANT"),"NON CONFORMANT")</f>
        <v>PASS</v>
      </c>
      <c r="BT88" s="62" t="str">
        <f>IFERROR(IF(FIND("0 Faults",'Colour Contrast Analysis'!CO4)=1,IFERROR(IF(FIND("0 Should",'Colour Contrast Analysis'!CO4)&gt;1,"PASS","NO"),"Pass with comments"),"NON CONFORMANT"),"NON CONFORMANT")</f>
        <v>PASS</v>
      </c>
      <c r="BU88" s="62" t="str">
        <f>IFERROR(IF(FIND("0 Faults",'Colour Contrast Analysis'!CP4)=1,IFERROR(IF(FIND("0 Should",'Colour Contrast Analysis'!CP4)&gt;1,"PASS","NO"),"Pass with comments"),"NON CONFORMANT"),"NON CONFORMANT")</f>
        <v>PASS</v>
      </c>
      <c r="BV88" s="62" t="str">
        <f>IFERROR(IF(FIND("0 Faults",'Colour Contrast Analysis'!CQ4)=1,IFERROR(IF(FIND("0 Should",'Colour Contrast Analysis'!CQ4)&gt;1,"PASS","NO"),"Pass with comments"),"NON CONFORMANT"),"NON CONFORMANT")</f>
        <v>PASS</v>
      </c>
      <c r="BW88" s="62" t="str">
        <f>IFERROR(IF(FIND("0 Faults",'Colour Contrast Analysis'!CR4)=1,IFERROR(IF(FIND("0 Should",'Colour Contrast Analysis'!CR4)&gt;1,"PASS","NO"),"Pass with comments"),"NON CONFORMANT"),"NON CONFORMANT")</f>
        <v>PASS</v>
      </c>
      <c r="BX88" s="62" t="str">
        <f>IFERROR(IF(FIND("0 Faults",'Colour Contrast Analysis'!CS4)=1,IFERROR(IF(FIND("0 Should",'Colour Contrast Analysis'!CS4)&gt;1,"PASS","NO"),"Pass with comments"),"NON CONFORMANT"),"NON CONFORMANT")</f>
        <v>PASS</v>
      </c>
      <c r="BY88" s="62" t="str">
        <f>IFERROR(IF(FIND("0 Faults",'Colour Contrast Analysis'!CT4)=1,IFERROR(IF(FIND("0 Should",'Colour Contrast Analysis'!CT4)&gt;1,"PASS","NO"),"Pass with comments"),"NON CONFORMANT"),"NON CONFORMANT")</f>
        <v>PASS</v>
      </c>
      <c r="BZ88" s="62" t="str">
        <f>IFERROR(IF(FIND("0 Faults",'Colour Contrast Analysis'!CU4)=1,IFERROR(IF(FIND("0 Should",'Colour Contrast Analysis'!CU4)&gt;1,"PASS","NO"),"Pass with comments"),"NON CONFORMANT"),"NON CONFORMANT")</f>
        <v>PASS</v>
      </c>
      <c r="CA88" s="62" t="str">
        <f>IFERROR(IF(FIND("0 Faults",'Colour Contrast Analysis'!CV4)=1,IFERROR(IF(FIND("0 Should",'Colour Contrast Analysis'!CV4)&gt;1,"PASS","NO"),"Pass with comments"),"NON CONFORMANT"),"NON CONFORMANT")</f>
        <v>PASS</v>
      </c>
      <c r="CB88" s="62" t="str">
        <f>IFERROR(IF(FIND("0 Faults",'Colour Contrast Analysis'!CW4)=1,IFERROR(IF(FIND("0 Should",'Colour Contrast Analysis'!CW4)&gt;1,"PASS","NO"),"Pass with comments"),"NON CONFORMANT"),"NON CONFORMANT")</f>
        <v>PASS</v>
      </c>
      <c r="CC88" s="62" t="str">
        <f>IFERROR(IF(FIND("0 Faults",'Colour Contrast Analysis'!CX4)=1,IFERROR(IF(FIND("0 Should",'Colour Contrast Analysis'!CX4)&gt;1,"PASS","NO"),"Pass with comments"),"NON CONFORMANT"),"NON CONFORMANT")</f>
        <v>PASS</v>
      </c>
      <c r="CD88" s="62" t="str">
        <f>IFERROR(IF(FIND("0 Faults",'Colour Contrast Analysis'!CY4)=1,IFERROR(IF(FIND("0 Should",'Colour Contrast Analysis'!CY4)&gt;1,"PASS","NO"),"Pass with comments"),"NON CONFORMANT"),"NON CONFORMANT")</f>
        <v>PASS</v>
      </c>
      <c r="CE88" s="62" t="str">
        <f>IFERROR(IF(FIND("0 Faults",'Colour Contrast Analysis'!CZ4)=1,IFERROR(IF(FIND("0 Should",'Colour Contrast Analysis'!CZ4)&gt;1,"PASS","NO"),"Pass with comments"),"NON CONFORMANT"),"NON CONFORMANT")</f>
        <v>PASS</v>
      </c>
      <c r="CF88" s="62" t="str">
        <f>IFERROR(IF(FIND("0 Faults",'Colour Contrast Analysis'!DA4)=1,IFERROR(IF(FIND("0 Should",'Colour Contrast Analysis'!DA4)&gt;1,"PASS","NO"),"Pass with comments"),"NON CONFORMANT"),"NON CONFORMANT")</f>
        <v>PASS</v>
      </c>
      <c r="CG88" s="62" t="str">
        <f>IFERROR(IF(FIND("0 Faults",'Colour Contrast Analysis'!DB4)=1,IFERROR(IF(FIND("0 Should",'Colour Contrast Analysis'!DB4)&gt;1,"PASS","NO"),"Pass with comments"),"NON CONFORMANT"),"NON CONFORMANT")</f>
        <v>PASS</v>
      </c>
      <c r="CH88" s="62" t="str">
        <f>IFERROR(IF(FIND("0 Faults",'Colour Contrast Analysis'!DC4)=1,IFERROR(IF(FIND("0 Should",'Colour Contrast Analysis'!DC4)&gt;1,"PASS","NO"),"Pass with comments"),"NON CONFORMANT"),"NON CONFORMANT")</f>
        <v>PASS</v>
      </c>
      <c r="CI88" s="62" t="str">
        <f>IFERROR(IF(FIND("0 Faults",'Colour Contrast Analysis'!DD4)=1,IFERROR(IF(FIND("0 Should",'Colour Contrast Analysis'!DD4)&gt;1,"PASS","NO"),"Pass with comments"),"NON CONFORMANT"),"NON CONFORMANT")</f>
        <v>PASS</v>
      </c>
      <c r="CJ88" s="62" t="str">
        <f>IFERROR(IF(FIND("0 Faults",'Colour Contrast Analysis'!DE4)=1,IFERROR(IF(FIND("0 Should",'Colour Contrast Analysis'!DE4)&gt;1,"PASS","NO"),"Pass with comments"),"NON CONFORMANT"),"NON CONFORMANT")</f>
        <v>PASS</v>
      </c>
      <c r="CK88" s="62" t="str">
        <f>IFERROR(IF(FIND("0 Faults",'Colour Contrast Analysis'!DF4)=1,IFERROR(IF(FIND("0 Should",'Colour Contrast Analysis'!DF4)&gt;1,"PASS","NO"),"Pass with comments"),"NON CONFORMANT"),"NON CONFORMANT")</f>
        <v>PASS</v>
      </c>
      <c r="CL88" s="62" t="str">
        <f>IFERROR(IF(FIND("0 Faults",'Colour Contrast Analysis'!DG4)=1,IFERROR(IF(FIND("0 Should",'Colour Contrast Analysis'!DG4)&gt;1,"PASS","NO"),"Pass with comments"),"NON CONFORMANT"),"NON CONFORMANT")</f>
        <v>PASS</v>
      </c>
      <c r="CM88" s="62" t="str">
        <f>IFERROR(IF(FIND("0 Faults",'Colour Contrast Analysis'!DH4)=1,IFERROR(IF(FIND("0 Should",'Colour Contrast Analysis'!DH4)&gt;1,"PASS","NO"),"Pass with comments"),"NON CONFORMANT"),"NON CONFORMANT")</f>
        <v>PASS</v>
      </c>
      <c r="CN88" s="62" t="str">
        <f>IFERROR(IF(FIND("0 Faults",'Colour Contrast Analysis'!DI4)=1,IFERROR(IF(FIND("0 Should",'Colour Contrast Analysis'!DI4)&gt;1,"PASS","NO"),"Pass with comments"),"NON CONFORMANT"),"NON CONFORMANT")</f>
        <v>PASS</v>
      </c>
      <c r="CO88" s="62" t="str">
        <f>IFERROR(IF(FIND("0 Faults",'Colour Contrast Analysis'!DJ4)=1,IFERROR(IF(FIND("0 Should",'Colour Contrast Analysis'!DJ4)&gt;1,"PASS","NO"),"Pass with comments"),"NON CONFORMANT"),"NON CONFORMANT")</f>
        <v>PASS</v>
      </c>
      <c r="CP88" s="62" t="str">
        <f>IFERROR(IF(FIND("0 Faults",'Colour Contrast Analysis'!DK4)=1,IFERROR(IF(FIND("0 Should",'Colour Contrast Analysis'!DK4)&gt;1,"PASS","NO"),"Pass with comments"),"NON CONFORMANT"),"NON CONFORMANT")</f>
        <v>PASS</v>
      </c>
      <c r="CQ88" s="62" t="str">
        <f>IFERROR(IF(FIND("0 Faults",'Colour Contrast Analysis'!DL4)=1,IFERROR(IF(FIND("0 Should",'Colour Contrast Analysis'!DL4)&gt;1,"PASS","NO"),"Pass with comments"),"NON CONFORMANT"),"NON CONFORMANT")</f>
        <v>PASS</v>
      </c>
      <c r="CR88" s="62" t="str">
        <f>IFERROR(IF(FIND("0 Faults",'Colour Contrast Analysis'!DM4)=1,IFERROR(IF(FIND("0 Should",'Colour Contrast Analysis'!DM4)&gt;1,"PASS","NO"),"Pass with comments"),"NON CONFORMANT"),"NON CONFORMANT")</f>
        <v>PASS</v>
      </c>
      <c r="CS88" s="62" t="str">
        <f>IFERROR(IF(FIND("0 Faults",'Colour Contrast Analysis'!DN4)=1,IFERROR(IF(FIND("0 Should",'Colour Contrast Analysis'!DN4)&gt;1,"PASS","NO"),"Pass with comments"),"NON CONFORMANT"),"NON CONFORMANT")</f>
        <v>PASS</v>
      </c>
      <c r="CT88" s="62" t="str">
        <f>IFERROR(IF(FIND("0 Faults",'Colour Contrast Analysis'!DO4)=1,IFERROR(IF(FIND("0 Should",'Colour Contrast Analysis'!DO4)&gt;1,"PASS","NO"),"Pass with comments"),"NON CONFORMANT"),"NON CONFORMANT")</f>
        <v>PASS</v>
      </c>
      <c r="CU88" s="62" t="str">
        <f>IFERROR(IF(FIND("0 Faults",'Colour Contrast Analysis'!DP4)=1,IFERROR(IF(FIND("0 Should",'Colour Contrast Analysis'!DP4)&gt;1,"PASS","NO"),"Pass with comments"),"NON CONFORMANT"),"NON CONFORMANT")</f>
        <v>PASS</v>
      </c>
      <c r="CV88" s="62" t="str">
        <f>IFERROR(IF(FIND("0 Faults",'Colour Contrast Analysis'!DQ4)=1,IFERROR(IF(FIND("0 Should",'Colour Contrast Analysis'!DQ4)&gt;1,"PASS","NO"),"Pass with comments"),"NON CONFORMANT"),"NON CONFORMANT")</f>
        <v>PASS</v>
      </c>
      <c r="CW88" s="62" t="str">
        <f>IFERROR(IF(FIND("0 Faults",'Colour Contrast Analysis'!DR4)=1,IFERROR(IF(FIND("0 Should",'Colour Contrast Analysis'!DR4)&gt;1,"PASS","NO"),"Pass with comments"),"NON CONFORMANT"),"NON CONFORMANT")</f>
        <v>PASS</v>
      </c>
      <c r="CX88" s="62" t="str">
        <f>IFERROR(IF(FIND("0 Faults",'Colour Contrast Analysis'!DS4)=1,IFERROR(IF(FIND("0 Should",'Colour Contrast Analysis'!DS4)&gt;1,"PASS","NO"),"Pass with comments"),"NON CONFORMANT"),"NON CONFORMANT")</f>
        <v>PASS</v>
      </c>
      <c r="CY88" s="62" t="str">
        <f>IFERROR(IF(FIND("0 Faults",'Colour Contrast Analysis'!DT4)=1,IFERROR(IF(FIND("0 Should",'Colour Contrast Analysis'!DT4)&gt;1,"PASS","NO"),"Pass with comments"),"NON CONFORMANT"),"NON CONFORMANT")</f>
        <v>PASS</v>
      </c>
      <c r="CZ88" s="62" t="str">
        <f>IFERROR(IF(FIND("0 Faults",'Colour Contrast Analysis'!DU4)=1,IFERROR(IF(FIND("0 Should",'Colour Contrast Analysis'!DU4)&gt;1,"PASS","NO"),"Pass with comments"),"NON CONFORMANT"),"NON CONFORMANT")</f>
        <v>PASS</v>
      </c>
      <c r="DA88" s="62" t="str">
        <f>IFERROR(IF(FIND("0 Faults",'Colour Contrast Analysis'!DV4)=1,IFERROR(IF(FIND("0 Should",'Colour Contrast Analysis'!DV4)&gt;1,"PASS","NO"),"Pass with comments"),"NON CONFORMANT"),"NON CONFORMANT")</f>
        <v>PASS</v>
      </c>
      <c r="DB88" s="62" t="str">
        <f>IFERROR(IF(FIND("0 Faults",'Colour Contrast Analysis'!DW4)=1,IFERROR(IF(FIND("0 Should",'Colour Contrast Analysis'!DW4)&gt;1,"PASS","NO"),"Pass with comments"),"NON CONFORMANT"),"NON CONFORMANT")</f>
        <v>PASS</v>
      </c>
      <c r="DC88" s="62" t="str">
        <f>IFERROR(IF(FIND("0 Faults",'Colour Contrast Analysis'!DX4)=1,IFERROR(IF(FIND("0 Should",'Colour Contrast Analysis'!DX4)&gt;1,"PASS","NO"),"Pass with comments"),"NON CONFORMANT"),"NON CONFORMANT")</f>
        <v>PASS</v>
      </c>
      <c r="DD88" s="62" t="str">
        <f>IFERROR(IF(FIND("0 Faults",'Colour Contrast Analysis'!DY4)=1,IFERROR(IF(FIND("0 Should",'Colour Contrast Analysis'!DY4)&gt;1,"PASS","NO"),"Pass with comments"),"NON CONFORMANT"),"NON CONFORMANT")</f>
        <v>PASS</v>
      </c>
      <c r="DE88" s="62" t="str">
        <f>IFERROR(IF(FIND("0 Faults",'Colour Contrast Analysis'!DZ4)=1,IFERROR(IF(FIND("0 Should",'Colour Contrast Analysis'!DZ4)&gt;1,"PASS","NO"),"Pass with comments"),"NON CONFORMANT"),"NON CONFORMANT")</f>
        <v>PASS</v>
      </c>
      <c r="DF88" s="62" t="str">
        <f>IFERROR(IF(FIND("0 Faults",'Colour Contrast Analysis'!EA4)=1,IFERROR(IF(FIND("0 Should",'Colour Contrast Analysis'!EA4)&gt;1,"PASS","NO"),"Pass with comments"),"NON CONFORMANT"),"NON CONFORMANT")</f>
        <v>PASS</v>
      </c>
      <c r="DG88" s="62" t="str">
        <f>IFERROR(IF(FIND("0 Faults",'Colour Contrast Analysis'!EB4)=1,IFERROR(IF(FIND("0 Should",'Colour Contrast Analysis'!EB4)&gt;1,"PASS","NO"),"Pass with comments"),"NON CONFORMANT"),"NON CONFORMANT")</f>
        <v>PASS</v>
      </c>
      <c r="DH88" s="62" t="str">
        <f>IFERROR(IF(FIND("0 Faults",'Colour Contrast Analysis'!EC4)=1,IFERROR(IF(FIND("0 Should",'Colour Contrast Analysis'!EC4)&gt;1,"PASS","NO"),"Pass with comments"),"NON CONFORMANT"),"NON CONFORMANT")</f>
        <v>PASS</v>
      </c>
      <c r="DI88" s="62" t="str">
        <f>IFERROR(IF(FIND("0 Faults",'Colour Contrast Analysis'!ED4)=1,IFERROR(IF(FIND("0 Should",'Colour Contrast Analysis'!ED4)&gt;1,"PASS","NO"),"Pass with comments"),"NON CONFORMANT"),"NON CONFORMANT")</f>
        <v>PASS</v>
      </c>
      <c r="DJ88" s="62" t="str">
        <f>IFERROR(IF(FIND("0 Faults",'Colour Contrast Analysis'!EE4)=1,IFERROR(IF(FIND("0 Should",'Colour Contrast Analysis'!EE4)&gt;1,"PASS","NO"),"Pass with comments"),"NON CONFORMANT"),"NON CONFORMANT")</f>
        <v>PASS</v>
      </c>
      <c r="DK88" s="62" t="str">
        <f>IFERROR(IF(FIND("0 Faults",'Colour Contrast Analysis'!EF4)=1,IFERROR(IF(FIND("0 Should",'Colour Contrast Analysis'!EF4)&gt;1,"PASS","NO"),"Pass with comments"),"NON CONFORMANT"),"NON CONFORMANT")</f>
        <v>PASS</v>
      </c>
      <c r="DL88" s="62" t="str">
        <f>IFERROR(IF(FIND("0 Faults",'Colour Contrast Analysis'!EG4)=1,IFERROR(IF(FIND("0 Should",'Colour Contrast Analysis'!EG4)&gt;1,"PASS","NO"),"Pass with comments"),"NON CONFORMANT"),"NON CONFORMANT")</f>
        <v>PASS</v>
      </c>
      <c r="DM88" s="62" t="str">
        <f>IFERROR(IF(FIND("0 Faults",'Colour Contrast Analysis'!EH4)=1,IFERROR(IF(FIND("0 Should",'Colour Contrast Analysis'!EH4)&gt;1,"PASS","NO"),"Pass with comments"),"NON CONFORMANT"),"NON CONFORMANT")</f>
        <v>PASS</v>
      </c>
      <c r="DN88" s="62" t="str">
        <f>IFERROR(IF(FIND("0 Faults",'Colour Contrast Analysis'!EI4)=1,IFERROR(IF(FIND("0 Should",'Colour Contrast Analysis'!EI4)&gt;1,"PASS","NO"),"Pass with comments"),"NON CONFORMANT"),"NON CONFORMANT")</f>
        <v>PASS</v>
      </c>
      <c r="DO88" s="62" t="str">
        <f>IFERROR(IF(FIND("0 Faults",'Colour Contrast Analysis'!EJ4)=1,IFERROR(IF(FIND("0 Should",'Colour Contrast Analysis'!EJ4)&gt;1,"PASS","NO"),"Pass with comments"),"NON CONFORMANT"),"NON CONFORMANT")</f>
        <v>PASS</v>
      </c>
      <c r="DP88" s="62" t="str">
        <f>IFERROR(IF(FIND("0 Faults",'Colour Contrast Analysis'!EK4)=1,IFERROR(IF(FIND("0 Should",'Colour Contrast Analysis'!EK4)&gt;1,"PASS","NO"),"Pass with comments"),"NON CONFORMANT"),"NON CONFORMANT")</f>
        <v>PASS</v>
      </c>
      <c r="DQ88" s="62" t="str">
        <f>IFERROR(IF(FIND("0 Faults",'Colour Contrast Analysis'!EL4)=1,IFERROR(IF(FIND("0 Should",'Colour Contrast Analysis'!EL4)&gt;1,"PASS","NO"),"Pass with comments"),"NON CONFORMANT"),"NON CONFORMANT")</f>
        <v>PASS</v>
      </c>
      <c r="DR88" s="62" t="str">
        <f>IFERROR(IF(FIND("0 Faults",'Colour Contrast Analysis'!EM4)=1,IFERROR(IF(FIND("0 Should",'Colour Contrast Analysis'!EM4)&gt;1,"PASS","NO"),"Pass with comments"),"NON CONFORMANT"),"NON CONFORMANT")</f>
        <v>PASS</v>
      </c>
      <c r="DS88" s="62" t="str">
        <f>IFERROR(IF(FIND("0 Faults",'Colour Contrast Analysis'!EN4)=1,IFERROR(IF(FIND("0 Should",'Colour Contrast Analysis'!EN4)&gt;1,"PASS","NO"),"Pass with comments"),"NON CONFORMANT"),"NON CONFORMANT")</f>
        <v>PASS</v>
      </c>
      <c r="DT88" s="62" t="str">
        <f>IFERROR(IF(FIND("0 Faults",'Colour Contrast Analysis'!EO4)=1,IFERROR(IF(FIND("0 Should",'Colour Contrast Analysis'!EO4)&gt;1,"PASS","NO"),"Pass with comments"),"NON CONFORMANT"),"NON CONFORMANT")</f>
        <v>PASS</v>
      </c>
      <c r="DU88" s="62" t="str">
        <f>IFERROR(IF(FIND("0 Faults",'Colour Contrast Analysis'!EP4)=1,IFERROR(IF(FIND("0 Should",'Colour Contrast Analysis'!EP4)&gt;1,"PASS","NO"),"Pass with comments"),"NON CONFORMANT"),"NON CONFORMANT")</f>
        <v>PASS</v>
      </c>
      <c r="DV88" s="62" t="str">
        <f>IFERROR(IF(FIND("0 Faults",'Colour Contrast Analysis'!EQ4)=1,IFERROR(IF(FIND("0 Should",'Colour Contrast Analysis'!EQ4)&gt;1,"PASS","NO"),"Pass with comments"),"NON CONFORMANT"),"NON CONFORMANT")</f>
        <v>PASS</v>
      </c>
      <c r="DW88" s="62" t="str">
        <f>IFERROR(IF(FIND("0 Faults",'Colour Contrast Analysis'!ER4)=1,IFERROR(IF(FIND("0 Should",'Colour Contrast Analysis'!ER4)&gt;1,"PASS","NO"),"Pass with comments"),"NON CONFORMANT"),"NON CONFORMANT")</f>
        <v>PASS</v>
      </c>
      <c r="DX88" s="62" t="str">
        <f>IFERROR(IF(FIND("0 Faults",'Colour Contrast Analysis'!ES4)=1,IFERROR(IF(FIND("0 Should",'Colour Contrast Analysis'!ES4)&gt;1,"PASS","NO"),"Pass with comments"),"NON CONFORMANT"),"NON CONFORMANT")</f>
        <v>PASS</v>
      </c>
      <c r="DY88" s="62" t="str">
        <f>IFERROR(IF(FIND("0 Faults",'Colour Contrast Analysis'!ET4)=1,IFERROR(IF(FIND("0 Should",'Colour Contrast Analysis'!ET4)&gt;1,"PASS","NO"),"Pass with comments"),"NON CONFORMANT"),"NON CONFORMANT")</f>
        <v>PASS</v>
      </c>
      <c r="DZ88" s="62" t="str">
        <f>IFERROR(IF(FIND("0 Faults",'Colour Contrast Analysis'!EU4)=1,IFERROR(IF(FIND("0 Should",'Colour Contrast Analysis'!EU4)&gt;1,"PASS","NO"),"Pass with comments"),"NON CONFORMANT"),"NON CONFORMANT")</f>
        <v>PASS</v>
      </c>
      <c r="EA88" s="62" t="str">
        <f>IFERROR(IF(FIND("0 Faults",'Colour Contrast Analysis'!EV4)=1,IFERROR(IF(FIND("0 Should",'Colour Contrast Analysis'!EV4)&gt;1,"PASS","NO"),"Pass with comments"),"NON CONFORMANT"),"NON CONFORMANT")</f>
        <v>PASS</v>
      </c>
      <c r="EB88" s="62" t="str">
        <f>IFERROR(IF(FIND("0 Faults",'Colour Contrast Analysis'!EW4)=1,IFERROR(IF(FIND("0 Should",'Colour Contrast Analysis'!EW4)&gt;1,"PASS","NO"),"Pass with comments"),"NON CONFORMANT"),"NON CONFORMANT")</f>
        <v>PASS</v>
      </c>
      <c r="EC88" s="62" t="str">
        <f>IFERROR(IF(FIND("0 Faults",'Colour Contrast Analysis'!EX4)=1,IFERROR(IF(FIND("0 Should",'Colour Contrast Analysis'!EX4)&gt;1,"PASS","NO"),"Pass with comments"),"NON CONFORMANT"),"NON CONFORMANT")</f>
        <v>PASS</v>
      </c>
      <c r="ED88" s="62" t="str">
        <f>IFERROR(IF(FIND("0 Faults",'Colour Contrast Analysis'!EY4)=1,IFERROR(IF(FIND("0 Should",'Colour Contrast Analysis'!EY4)&gt;1,"PASS","NO"),"Pass with comments"),"NON CONFORMANT"),"NON CONFORMANT")</f>
        <v>PASS</v>
      </c>
      <c r="EE88" s="62" t="str">
        <f>IFERROR(IF(FIND("0 Faults",'Colour Contrast Analysis'!EZ4)=1,IFERROR(IF(FIND("0 Should",'Colour Contrast Analysis'!EZ4)&gt;1,"PASS","NO"),"Pass with comments"),"NON CONFORMANT"),"NON CONFORMANT")</f>
        <v>PASS</v>
      </c>
      <c r="EF88" s="62" t="str">
        <f>IFERROR(IF(FIND("0 Faults",'Colour Contrast Analysis'!FA4)=1,IFERROR(IF(FIND("0 Should",'Colour Contrast Analysis'!FA4)&gt;1,"PASS","NO"),"Pass with comments"),"NON CONFORMANT"),"NON CONFORMANT")</f>
        <v>PASS</v>
      </c>
      <c r="EG88" s="62" t="str">
        <f>IFERROR(IF(FIND("0 Faults",'Colour Contrast Analysis'!FB4)=1,IFERROR(IF(FIND("0 Should",'Colour Contrast Analysis'!FB4)&gt;1,"PASS","NO"),"Pass with comments"),"NON CONFORMANT"),"NON CONFORMANT")</f>
        <v>PASS</v>
      </c>
      <c r="EH88" s="62" t="str">
        <f>IFERROR(IF(FIND("0 Faults",'Colour Contrast Analysis'!FC4)=1,IFERROR(IF(FIND("0 Should",'Colour Contrast Analysis'!FC4)&gt;1,"PASS","NO"),"Pass with comments"),"NON CONFORMANT"),"NON CONFORMANT")</f>
        <v>PASS</v>
      </c>
      <c r="EI88" s="62" t="str">
        <f>IFERROR(IF(FIND("0 Faults",'Colour Contrast Analysis'!FD4)=1,IFERROR(IF(FIND("0 Should",'Colour Contrast Analysis'!FD4)&gt;1,"PASS","NO"),"Pass with comments"),"NON CONFORMANT"),"NON CONFORMANT")</f>
        <v>PASS</v>
      </c>
      <c r="EJ88" s="62" t="str">
        <f>IFERROR(IF(FIND("0 Faults",'Colour Contrast Analysis'!FE4)=1,IFERROR(IF(FIND("0 Should",'Colour Contrast Analysis'!FE4)&gt;1,"PASS","NO"),"Pass with comments"),"NON CONFORMANT"),"NON CONFORMANT")</f>
        <v>PASS</v>
      </c>
      <c r="EK88" s="62" t="str">
        <f>IFERROR(IF(FIND("0 Faults",'Colour Contrast Analysis'!FF4)=1,IFERROR(IF(FIND("0 Should",'Colour Contrast Analysis'!FF4)&gt;1,"PASS","NO"),"Pass with comments"),"NON CONFORMANT"),"NON CONFORMANT")</f>
        <v>PASS</v>
      </c>
      <c r="EL88" s="62" t="str">
        <f>IFERROR(IF(FIND("0 Faults",'Colour Contrast Analysis'!FG4)=1,IFERROR(IF(FIND("0 Should",'Colour Contrast Analysis'!FG4)&gt;1,"PASS","NO"),"Pass with comments"),"NON CONFORMANT"),"NON CONFORMANT")</f>
        <v>PASS</v>
      </c>
      <c r="EM88" s="62" t="str">
        <f>IFERROR(IF(FIND("0 Faults",'Colour Contrast Analysis'!FH4)=1,IFERROR(IF(FIND("0 Should",'Colour Contrast Analysis'!FH4)&gt;1,"PASS","NO"),"Pass with comments"),"NON CONFORMANT"),"NON CONFORMANT")</f>
        <v>PASS</v>
      </c>
      <c r="EN88" s="62" t="str">
        <f>IFERROR(IF(FIND("0 Faults",'Colour Contrast Analysis'!FI4)=1,IFERROR(IF(FIND("0 Should",'Colour Contrast Analysis'!FI4)&gt;1,"PASS","NO"),"Pass with comments"),"NON CONFORMANT"),"NON CONFORMANT")</f>
        <v>PASS</v>
      </c>
      <c r="EO88" s="62" t="str">
        <f>IFERROR(IF(FIND("0 Faults",'Colour Contrast Analysis'!FJ4)=1,IFERROR(IF(FIND("0 Should",'Colour Contrast Analysis'!FJ4)&gt;1,"PASS","NO"),"Pass with comments"),"NON CONFORMANT"),"NON CONFORMANT")</f>
        <v>PASS</v>
      </c>
      <c r="EP88" s="62" t="str">
        <f>IFERROR(IF(FIND("0 Faults",'Colour Contrast Analysis'!FK4)=1,IFERROR(IF(FIND("0 Should",'Colour Contrast Analysis'!FK4)&gt;1,"PASS","NO"),"Pass with comments"),"NON CONFORMANT"),"NON CONFORMANT")</f>
        <v>PASS</v>
      </c>
      <c r="EQ88" s="62" t="str">
        <f>IFERROR(IF(FIND("0 Faults",'Colour Contrast Analysis'!FL4)=1,IFERROR(IF(FIND("0 Should",'Colour Contrast Analysis'!FL4)&gt;1,"PASS","NO"),"Pass with comments"),"NON CONFORMANT"),"NON CONFORMANT")</f>
        <v>PASS</v>
      </c>
      <c r="ER88" s="62" t="str">
        <f>IFERROR(IF(FIND("0 Faults",'Colour Contrast Analysis'!FM4)=1,IFERROR(IF(FIND("0 Should",'Colour Contrast Analysis'!FM4)&gt;1,"PASS","NO"),"Pass with comments"),"NON CONFORMANT"),"NON CONFORMANT")</f>
        <v>PASS</v>
      </c>
      <c r="ES88" s="62" t="str">
        <f>IFERROR(IF(FIND("0 Faults",'Colour Contrast Analysis'!FN4)=1,IFERROR(IF(FIND("0 Should",'Colour Contrast Analysis'!FN4)&gt;1,"PASS","NO"),"Pass with comments"),"NON CONFORMANT"),"NON CONFORMANT")</f>
        <v>PASS</v>
      </c>
      <c r="ET88" s="62" t="str">
        <f>IFERROR(IF(FIND("0 Faults",'Colour Contrast Analysis'!FO4)=1,IFERROR(IF(FIND("0 Should",'Colour Contrast Analysis'!FO4)&gt;1,"PASS","NO"),"Pass with comments"),"NON CONFORMANT"),"NON CONFORMANT")</f>
        <v>PASS</v>
      </c>
      <c r="EU88" s="62" t="str">
        <f>IFERROR(IF(FIND("0 Faults",'Colour Contrast Analysis'!FP4)=1,IFERROR(IF(FIND("0 Should",'Colour Contrast Analysis'!FP4)&gt;1,"PASS","NO"),"Pass with comments"),"NON CONFORMANT"),"NON CONFORMANT")</f>
        <v>PASS</v>
      </c>
      <c r="EV88" s="62" t="str">
        <f>IFERROR(IF(FIND("0 Faults",'Colour Contrast Analysis'!FQ4)=1,IFERROR(IF(FIND("0 Should",'Colour Contrast Analysis'!FQ4)&gt;1,"PASS","NO"),"Pass with comments"),"NON CONFORMANT"),"NON CONFORMANT")</f>
        <v>PASS</v>
      </c>
      <c r="EW88" s="62" t="str">
        <f>IFERROR(IF(FIND("0 Faults",'Colour Contrast Analysis'!FR4)=1,IFERROR(IF(FIND("0 Should",'Colour Contrast Analysis'!FR4)&gt;1,"PASS","NO"),"Pass with comments"),"NON CONFORMANT"),"NON CONFORMANT")</f>
        <v>PASS</v>
      </c>
      <c r="EX88" s="62" t="str">
        <f>IFERROR(IF(FIND("0 Faults",'Colour Contrast Analysis'!FS4)=1,IFERROR(IF(FIND("0 Should",'Colour Contrast Analysis'!FS4)&gt;1,"PASS","NO"),"Pass with comments"),"NON CONFORMANT"),"NON CONFORMANT")</f>
        <v>PASS</v>
      </c>
    </row>
    <row r="89" spans="1:154" ht="38.25" x14ac:dyDescent="0.35">
      <c r="A89" s="148"/>
      <c r="B89" s="91"/>
      <c r="C89" s="91"/>
      <c r="D89" s="92"/>
      <c r="E89" s="166" t="str">
        <f>LEFT('Colour Contrast Analysis'!Z4,FIND(" ",'Colour Contrast Analysis'!Z4)-1)&amp;" combination"&amp;IF(VALUE(LEFT('Colour Contrast Analysis'!Z4,FIND(" ",'Colour Contrast Analysis'!Z4)))=1,"","s")&amp;" of foreground and background colours do"&amp;IF(VALUE(LEFT('Colour Contrast Analysis'!Z4,FIND(" ",'Colour Contrast Analysis'!Z4)))=1,"es","")&amp;" not have sufficient contrast."&amp;IF(VALUE(LEFT(RIGHT('Colour Contrast Analysis'!Z4,LEN('Colour Contrast Analysis'!Z4)-FIND("+",'Colour Contrast Analysis'!Z4)-2),LEN(RIGHT('Colour Contrast Analysis'!Z4,LEN('Colour Contrast Analysis'!Z4)-FIND("+",'Colour Contrast Analysis'!Z4)-2))-11))=0,"",IF(VALUE(LEFT(RIGHT('Colour Contrast Analysis'!Z4,LEN('Colour Contrast Analysis'!Z4)-FIND("+",'Colour Contrast Analysis'!Z4)-2),LEN(RIGHT('Colour Contrast Analysis'!Z4,LEN('Colour Contrast Analysis'!Z4)-FIND("+",'Colour Contrast Analysis'!Z4)-2))-11))=1,CHAR(10)&amp;VALUE(LEFT(RIGHT('Colour Contrast Analysis'!Z4,LEN('Colour Contrast Analysis'!Z4)-FIND("+",'Colour Contrast Analysis'!Z4)-2),LEN(RIGHT('Colour Contrast Analysis'!Z4,LEN('Colour Contrast Analysis'!Z4)-FIND("+",'Colour Contrast Analysis'!Z4)-2))-11)) &amp; " combination of foreground and background colours is technically conformant, but its contrast should be increased.",CHAR(10)&amp;VALUE(LEFT(RIGHT('Colour Contrast Analysis'!Z4,LEN('Colour Contrast Analysis'!Z4)-FIND("+",'Colour Contrast Analysis'!Z4)-2),LEN(RIGHT('Colour Contrast Analysis'!Z4,LEN('Colour Contrast Analysis'!Z4)-FIND("+",'Colour Contrast Analysis'!Z4)-2))-11))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F89" s="166" t="str">
        <f>LEFT('Colour Contrast Analysis'!AA4,FIND(" ",'Colour Contrast Analysis'!AA4)-1)&amp;" combination"&amp;IF(VALUE(LEFT('Colour Contrast Analysis'!AA4,FIND(" ",'Colour Contrast Analysis'!AA4)))=1,"","s")&amp;" of foreground and background colours do"&amp;IF(VALUE(LEFT('Colour Contrast Analysis'!AA4,FIND(" ",'Colour Contrast Analysis'!AA4)))=1,"es","")&amp;" not have sufficient contrast."&amp;IF(VALUE(LEFT(RIGHT('Colour Contrast Analysis'!AA4,LEN('Colour Contrast Analysis'!AA4)-FIND("+",'Colour Contrast Analysis'!AA4)-2),LEN(RIGHT('Colour Contrast Analysis'!AA4,LEN('Colour Contrast Analysis'!AA4)-FIND("+",'Colour Contrast Analysis'!AA4)-2))-11))=0,"",IF(VALUE(LEFT(RIGHT('Colour Contrast Analysis'!AA4,LEN('Colour Contrast Analysis'!AA4)-FIND("+",'Colour Contrast Analysis'!AA4)-2),LEN(RIGHT('Colour Contrast Analysis'!AA4,LEN('Colour Contrast Analysis'!AA4)-FIND("+",'Colour Contrast Analysis'!AA4)-2))-11))=1,CHAR(10)&amp;VALUE(LEFT(RIGHT('Colour Contrast Analysis'!AA4,LEN('Colour Contrast Analysis'!AA4)-FIND("+",'Colour Contrast Analysis'!AA4)-2),LEN(RIGHT('Colour Contrast Analysis'!AA4,LEN('Colour Contrast Analysis'!AA4)-FIND("+",'Colour Contrast Analysis'!AA4)-2))-11)) &amp; " combination of foreground and background colours is technically conformant, but its contrast should be increased.",CHAR(10)&amp;VALUE(LEFT(RIGHT('Colour Contrast Analysis'!AA4,LEN('Colour Contrast Analysis'!AA4)-FIND("+",'Colour Contrast Analysis'!AA4)-2),LEN(RIGHT('Colour Contrast Analysis'!AA4,LEN('Colour Contrast Analysis'!AA4)-FIND("+",'Colour Contrast Analysis'!AA4)-2))-11))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G89" s="166" t="str">
        <f>LEFT('Colour Contrast Analysis'!AB4,FIND(" ",'Colour Contrast Analysis'!AB4)-1)&amp;" combination"&amp;IF(VALUE(LEFT('Colour Contrast Analysis'!AB4,FIND(" ",'Colour Contrast Analysis'!AB4)))=1,"","s")&amp;" of foreground and background colours do"&amp;IF(VALUE(LEFT('Colour Contrast Analysis'!AB4,FIND(" ",'Colour Contrast Analysis'!AB4)))=1,"es","")&amp;" not have sufficient contrast."&amp;IF(VALUE(LEFT(RIGHT('Colour Contrast Analysis'!AB4,LEN('Colour Contrast Analysis'!AB4)-FIND("+",'Colour Contrast Analysis'!AB4)-2),LEN(RIGHT('Colour Contrast Analysis'!AB4,LEN('Colour Contrast Analysis'!AB4)-FIND("+",'Colour Contrast Analysis'!AB4)-2))-11))=0,"",IF(VALUE(LEFT(RIGHT('Colour Contrast Analysis'!AB4,LEN('Colour Contrast Analysis'!AB4)-FIND("+",'Colour Contrast Analysis'!AB4)-2),LEN(RIGHT('Colour Contrast Analysis'!AB4,LEN('Colour Contrast Analysis'!AB4)-FIND("+",'Colour Contrast Analysis'!AB4)-2))-11))=1,CHAR(10)&amp;VALUE(LEFT(RIGHT('Colour Contrast Analysis'!AB4,LEN('Colour Contrast Analysis'!AB4)-FIND("+",'Colour Contrast Analysis'!AB4)-2),LEN(RIGHT('Colour Contrast Analysis'!AB4,LEN('Colour Contrast Analysis'!AB4)-FIND("+",'Colour Contrast Analysis'!AB4)-2))-11)) &amp; " combination of foreground and background colours is technically conformant, but its contrast should be increased.",CHAR(10)&amp;VALUE(LEFT(RIGHT('Colour Contrast Analysis'!AB4,LEN('Colour Contrast Analysis'!AB4)-FIND("+",'Colour Contrast Analysis'!AB4)-2),LEN(RIGHT('Colour Contrast Analysis'!AB4,LEN('Colour Contrast Analysis'!AB4)-FIND("+",'Colour Contrast Analysis'!AB4)-2))-11)) &amp; " combinations of foreground and background colours are technically conformant, but their contrast should be increased.")) &amp; CHAR(10) &amp; "Please see the Colour Contrast Analysis worksheet."</f>
        <v>2 combinations of foreground and background colours do not have sufficient contrast.
Please see the Colour Contrast Analysis worksheet.</v>
      </c>
      <c r="H89" s="166" t="str">
        <f>LEFT('Colour Contrast Analysis'!AC4,FIND(" ",'Colour Contrast Analysis'!AC4)-1)&amp;" combination"&amp;IF(VALUE(LEFT('Colour Contrast Analysis'!AC4,FIND(" ",'Colour Contrast Analysis'!AC4)))=1,"","s")&amp;" of foreground and background colours do"&amp;IF(VALUE(LEFT('Colour Contrast Analysis'!AC4,FIND(" ",'Colour Contrast Analysis'!AC4)))=1,"es","")&amp;" not have sufficient contrast."&amp;IF(VALUE(LEFT(RIGHT('Colour Contrast Analysis'!AC4,LEN('Colour Contrast Analysis'!AC4)-FIND("+",'Colour Contrast Analysis'!AC4)-2),LEN(RIGHT('Colour Contrast Analysis'!AC4,LEN('Colour Contrast Analysis'!AC4)-FIND("+",'Colour Contrast Analysis'!AC4)-2))-11))=0,"",IF(VALUE(LEFT(RIGHT('Colour Contrast Analysis'!AC4,LEN('Colour Contrast Analysis'!AC4)-FIND("+",'Colour Contrast Analysis'!AC4)-2),LEN(RIGHT('Colour Contrast Analysis'!AC4,LEN('Colour Contrast Analysis'!AC4)-FIND("+",'Colour Contrast Analysis'!AC4)-2))-11))=1,CHAR(10)&amp;VALUE(LEFT(RIGHT('Colour Contrast Analysis'!AC4,LEN('Colour Contrast Analysis'!AC4)-FIND("+",'Colour Contrast Analysis'!AC4)-2),LEN(RIGHT('Colour Contrast Analysis'!AC4,LEN('Colour Contrast Analysis'!AC4)-FIND("+",'Colour Contrast Analysis'!AC4)-2))-11)) &amp; " combination of foreground and background colours is technically conformant, but its contrast should be increased.",CHAR(10)&amp;VALUE(LEFT(RIGHT('Colour Contrast Analysis'!AC4,LEN('Colour Contrast Analysis'!AC4)-FIND("+",'Colour Contrast Analysis'!AC4)-2),LEN(RIGHT('Colour Contrast Analysis'!AC4,LEN('Colour Contrast Analysis'!AC4)-FIND("+",'Colour Contrast Analysis'!AC4)-2))-11))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I89" s="166" t="str">
        <f>LEFT('Colour Contrast Analysis'!AD4,FIND(" ",'Colour Contrast Analysis'!AD4)-1)&amp;" combination"&amp;IF(VALUE(LEFT('Colour Contrast Analysis'!AD4,FIND(" ",'Colour Contrast Analysis'!AD4)))=1,"","s")&amp;" of foreground and background colours do"&amp;IF(VALUE(LEFT('Colour Contrast Analysis'!AD4,FIND(" ",'Colour Contrast Analysis'!AD4)))=1,"es","")&amp;" not have sufficient contrast."&amp;IF(VALUE(LEFT(RIGHT('Colour Contrast Analysis'!AD4,LEN('Colour Contrast Analysis'!AD4)-FIND("+",'Colour Contrast Analysis'!AD4)-2),LEN(RIGHT('Colour Contrast Analysis'!AD4,LEN('Colour Contrast Analysis'!AD4)-FIND("+",'Colour Contrast Analysis'!AD4)-2))-11))=0,"",IF(VALUE(LEFT(RIGHT('Colour Contrast Analysis'!AD4,LEN('Colour Contrast Analysis'!AD4)-FIND("+",'Colour Contrast Analysis'!AD4)-2),LEN(RIGHT('Colour Contrast Analysis'!AD4,LEN('Colour Contrast Analysis'!AD4)-FIND("+",'Colour Contrast Analysis'!AD4)-2))-11))=1,CHAR(10)&amp;VALUE(LEFT(RIGHT('Colour Contrast Analysis'!AD4,LEN('Colour Contrast Analysis'!AD4)-FIND("+",'Colour Contrast Analysis'!AD4)-2),LEN(RIGHT('Colour Contrast Analysis'!AD4,LEN('Colour Contrast Analysis'!AD4)-FIND("+",'Colour Contrast Analysis'!AD4)-2))-11)) &amp; " combination of foreground and background colours is technically conformant, but its contrast should be increased.",CHAR(10)&amp;VALUE(LEFT(RIGHT('Colour Contrast Analysis'!AD4,LEN('Colour Contrast Analysis'!AD4)-FIND("+",'Colour Contrast Analysis'!AD4)-2),LEN(RIGHT('Colour Contrast Analysis'!AD4,LEN('Colour Contrast Analysis'!AD4)-FIND("+",'Colour Contrast Analysis'!AD4)-2))-11))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J89" s="166" t="str">
        <f>LEFT('Colour Contrast Analysis'!AE4,FIND(" ",'Colour Contrast Analysis'!AE4)-1)&amp;" combination"&amp;IF(VALUE(LEFT('Colour Contrast Analysis'!AE4,FIND(" ",'Colour Contrast Analysis'!AE4)))=1,"","s")&amp;" of foreground and background colours do"&amp;IF(VALUE(LEFT('Colour Contrast Analysis'!AE4,FIND(" ",'Colour Contrast Analysis'!AE4)))=1,"es","")&amp;" not have sufficient contrast."&amp;IF(VALUE(LEFT(RIGHT('Colour Contrast Analysis'!AE4,LEN('Colour Contrast Analysis'!AE4)-FIND("+",'Colour Contrast Analysis'!AE4)-2),LEN(RIGHT('Colour Contrast Analysis'!AE4,LEN('Colour Contrast Analysis'!AE4)-FIND("+",'Colour Contrast Analysis'!AE4)-2))-11))=0,"",IF(VALUE(LEFT(RIGHT('Colour Contrast Analysis'!AE4,LEN('Colour Contrast Analysis'!AE4)-FIND("+",'Colour Contrast Analysis'!AE4)-2),LEN(RIGHT('Colour Contrast Analysis'!AE4,LEN('Colour Contrast Analysis'!AE4)-FIND("+",'Colour Contrast Analysis'!AE4)-2))-11))=1,CHAR(10)&amp;VALUE(LEFT(RIGHT('Colour Contrast Analysis'!AE4,LEN('Colour Contrast Analysis'!AE4)-FIND("+",'Colour Contrast Analysis'!AE4)-2),LEN(RIGHT('Colour Contrast Analysis'!AE4,LEN('Colour Contrast Analysis'!AE4)-FIND("+",'Colour Contrast Analysis'!AE4)-2))-11)) &amp; " combination of foreground and background colours is technically conformant, but its contrast should be increased.",CHAR(10)&amp;VALUE(LEFT(RIGHT('Colour Contrast Analysis'!AE4,LEN('Colour Contrast Analysis'!AE4)-FIND("+",'Colour Contrast Analysis'!AE4)-2),LEN(RIGHT('Colour Contrast Analysis'!AE4,LEN('Colour Contrast Analysis'!AE4)-FIND("+",'Colour Contrast Analysis'!AE4)-2))-11))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K89" s="166" t="str">
        <f>LEFT('Colour Contrast Analysis'!AF4,FIND(" ",'Colour Contrast Analysis'!AF4)-1)&amp;" combination"&amp;IF(VALUE(LEFT('Colour Contrast Analysis'!AF4,FIND(" ",'Colour Contrast Analysis'!AF4)))=1,"","s")&amp;" of foreground and background colours do"&amp;IF(VALUE(LEFT('Colour Contrast Analysis'!AF4,FIND(" ",'Colour Contrast Analysis'!AF4)))=1,"es","")&amp;" not have sufficient contrast."&amp;IF(VALUE(LEFT(RIGHT('Colour Contrast Analysis'!AF4,LEN('Colour Contrast Analysis'!AF4)-FIND("+",'Colour Contrast Analysis'!AF4)-2),LEN(RIGHT('Colour Contrast Analysis'!AF4,LEN('Colour Contrast Analysis'!AF4)-FIND("+",'Colour Contrast Analysis'!AF4)-2))-11))=0,"",IF(VALUE(LEFT(RIGHT('Colour Contrast Analysis'!AF4,LEN('Colour Contrast Analysis'!AF4)-FIND("+",'Colour Contrast Analysis'!AF4)-2),LEN(RIGHT('Colour Contrast Analysis'!AF4,LEN('Colour Contrast Analysis'!AF4)-FIND("+",'Colour Contrast Analysis'!AF4)-2))-11))=1,CHAR(10)&amp;VALUE(LEFT(RIGHT('Colour Contrast Analysis'!AF4,LEN('Colour Contrast Analysis'!AF4)-FIND("+",'Colour Contrast Analysis'!AF4)-2),LEN(RIGHT('Colour Contrast Analysis'!AF4,LEN('Colour Contrast Analysis'!AF4)-FIND("+",'Colour Contrast Analysis'!AF4)-2))-11)) &amp; " combination of foreground and background colours is technically conformant, but its contrast should be increased.",CHAR(10)&amp;VALUE(LEFT(RIGHT('Colour Contrast Analysis'!AF4,LEN('Colour Contrast Analysis'!AF4)-FIND("+",'Colour Contrast Analysis'!AF4)-2),LEN(RIGHT('Colour Contrast Analysis'!AF4,LEN('Colour Contrast Analysis'!AF4)-FIND("+",'Colour Contrast Analysis'!AF4)-2))-11))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L89" s="166" t="str">
        <f>LEFT('Colour Contrast Analysis'!AG4,FIND(" ",'Colour Contrast Analysis'!AG4)-1)&amp;" combination"&amp;IF(VALUE(LEFT('Colour Contrast Analysis'!AG4,FIND(" ",'Colour Contrast Analysis'!AG4)))=1,"","s")&amp;" of foreground and background colours do"&amp;IF(VALUE(LEFT('Colour Contrast Analysis'!AG4,FIND(" ",'Colour Contrast Analysis'!AG4)))=1,"es","")&amp;" not have sufficient contrast."&amp;IF(VALUE(LEFT(RIGHT('Colour Contrast Analysis'!AG4,LEN('Colour Contrast Analysis'!AG4)-FIND("+",'Colour Contrast Analysis'!AG4)-2),LEN(RIGHT('Colour Contrast Analysis'!AG4,LEN('Colour Contrast Analysis'!AG4)-FIND("+",'Colour Contrast Analysis'!AG4)-2))-11))=0,"",IF(VALUE(LEFT(RIGHT('Colour Contrast Analysis'!AG4,LEN('Colour Contrast Analysis'!AG4)-FIND("+",'Colour Contrast Analysis'!AG4)-2),LEN(RIGHT('Colour Contrast Analysis'!AG4,LEN('Colour Contrast Analysis'!AG4)-FIND("+",'Colour Contrast Analysis'!AG4)-2))-11))=1,CHAR(10)&amp;VALUE(LEFT(RIGHT('Colour Contrast Analysis'!AG4,LEN('Colour Contrast Analysis'!AG4)-FIND("+",'Colour Contrast Analysis'!AG4)-2),LEN(RIGHT('Colour Contrast Analysis'!AG4,LEN('Colour Contrast Analysis'!AG4)-FIND("+",'Colour Contrast Analysis'!AG4)-2))-11)) &amp; " combination of foreground and background colours is technically conformant, but its contrast should be increased.",CHAR(10)&amp;VALUE(LEFT(RIGHT('Colour Contrast Analysis'!AG4,LEN('Colour Contrast Analysis'!AG4)-FIND("+",'Colour Contrast Analysis'!AG4)-2),LEN(RIGHT('Colour Contrast Analysis'!AG4,LEN('Colour Contrast Analysis'!AG4)-FIND("+",'Colour Contrast Analysis'!AG4)-2))-11))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M89" s="166" t="str">
        <f>LEFT('Colour Contrast Analysis'!AH4,FIND(" ",'Colour Contrast Analysis'!AH4)-1)&amp;" combination"&amp;IF(VALUE(LEFT('Colour Contrast Analysis'!AH4,FIND(" ",'Colour Contrast Analysis'!AH4)))=1,"","s")&amp;" of foreground and background colours do"&amp;IF(VALUE(LEFT('Colour Contrast Analysis'!AH4,FIND(" ",'Colour Contrast Analysis'!AH4)))=1,"es","")&amp;" not have sufficient contrast."&amp;IF(VALUE(LEFT(RIGHT('Colour Contrast Analysis'!AH4,LEN('Colour Contrast Analysis'!AH4)-FIND("+",'Colour Contrast Analysis'!AH4)-2),LEN(RIGHT('Colour Contrast Analysis'!AH4,LEN('Colour Contrast Analysis'!AH4)-FIND("+",'Colour Contrast Analysis'!AH4)-2))-11))=0,"",IF(VALUE(LEFT(RIGHT('Colour Contrast Analysis'!AH4,LEN('Colour Contrast Analysis'!AH4)-FIND("+",'Colour Contrast Analysis'!AH4)-2),LEN(RIGHT('Colour Contrast Analysis'!AH4,LEN('Colour Contrast Analysis'!AH4)-FIND("+",'Colour Contrast Analysis'!AH4)-2))-11))=1,CHAR(10)&amp;VALUE(LEFT(RIGHT('Colour Contrast Analysis'!AH4,LEN('Colour Contrast Analysis'!AH4)-FIND("+",'Colour Contrast Analysis'!AH4)-2),LEN(RIGHT('Colour Contrast Analysis'!AH4,LEN('Colour Contrast Analysis'!AH4)-FIND("+",'Colour Contrast Analysis'!AH4)-2))-11)) &amp; " combination of foreground and background colours is technically conformant, but its contrast should be increased.",CHAR(10)&amp;VALUE(LEFT(RIGHT('Colour Contrast Analysis'!AH4,LEN('Colour Contrast Analysis'!AH4)-FIND("+",'Colour Contrast Analysis'!AH4)-2),LEN(RIGHT('Colour Contrast Analysis'!AH4,LEN('Colour Contrast Analysis'!AH4)-FIND("+",'Colour Contrast Analysis'!AH4)-2))-11))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N89" s="166" t="str">
        <f>LEFT('Colour Contrast Analysis'!AI4,FIND(" ",'Colour Contrast Analysis'!AI4)-1)&amp;" combination"&amp;IF(VALUE(LEFT('Colour Contrast Analysis'!AI4,FIND(" ",'Colour Contrast Analysis'!AI4)))=1,"","s")&amp;" of foreground and background colours do"&amp;IF(VALUE(LEFT('Colour Contrast Analysis'!AI4,FIND(" ",'Colour Contrast Analysis'!AI4)))=1,"es","")&amp;" not have sufficient contrast."&amp;IF(VALUE(LEFT(RIGHT('Colour Contrast Analysis'!AI4,LEN('Colour Contrast Analysis'!AI4)-FIND("+",'Colour Contrast Analysis'!AI4)-2),LEN(RIGHT('Colour Contrast Analysis'!AI4,LEN('Colour Contrast Analysis'!AI4)-FIND("+",'Colour Contrast Analysis'!AI4)-2))-11))=0,"",IF(VALUE(LEFT(RIGHT('Colour Contrast Analysis'!AI4,LEN('Colour Contrast Analysis'!AI4)-FIND("+",'Colour Contrast Analysis'!AI4)-2),LEN(RIGHT('Colour Contrast Analysis'!AI4,LEN('Colour Contrast Analysis'!AI4)-FIND("+",'Colour Contrast Analysis'!AI4)-2))-11))=1,CHAR(10)&amp;VALUE(LEFT(RIGHT('Colour Contrast Analysis'!AI4,LEN('Colour Contrast Analysis'!AI4)-FIND("+",'Colour Contrast Analysis'!AI4)-2),LEN(RIGHT('Colour Contrast Analysis'!AI4,LEN('Colour Contrast Analysis'!AI4)-FIND("+",'Colour Contrast Analysis'!AI4)-2))-11)) &amp; " combination of foreground and background colours is technically conformant, but its contrast should be increased.",CHAR(10)&amp;VALUE(LEFT(RIGHT('Colour Contrast Analysis'!AI4,LEN('Colour Contrast Analysis'!AI4)-FIND("+",'Colour Contrast Analysis'!AI4)-2),LEN(RIGHT('Colour Contrast Analysis'!AI4,LEN('Colour Contrast Analysis'!AI4)-FIND("+",'Colour Contrast Analysis'!AI4)-2))-11))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O89" s="166" t="str">
        <f>LEFT('Colour Contrast Analysis'!AJ4,FIND(" ",'Colour Contrast Analysis'!AJ4)-1)&amp;" combination"&amp;IF(VALUE(LEFT('Colour Contrast Analysis'!AJ4,FIND(" ",'Colour Contrast Analysis'!AJ4)))=1,"","s")&amp;" of foreground and background colours do"&amp;IF(VALUE(LEFT('Colour Contrast Analysis'!AJ4,FIND(" ",'Colour Contrast Analysis'!AJ4)))=1,"es","")&amp;" not have sufficient contrast."&amp;IF(VALUE(LEFT(RIGHT('Colour Contrast Analysis'!AJ4,LEN('Colour Contrast Analysis'!AJ4)-FIND("+",'Colour Contrast Analysis'!AJ4)-2),LEN(RIGHT('Colour Contrast Analysis'!AJ4,LEN('Colour Contrast Analysis'!AJ4)-FIND("+",'Colour Contrast Analysis'!AJ4)-2))-11))=0,"",IF(VALUE(LEFT(RIGHT('Colour Contrast Analysis'!AJ4,LEN('Colour Contrast Analysis'!AJ4)-FIND("+",'Colour Contrast Analysis'!AJ4)-2),LEN(RIGHT('Colour Contrast Analysis'!AJ4,LEN('Colour Contrast Analysis'!AJ4)-FIND("+",'Colour Contrast Analysis'!AJ4)-2))-11))=1,CHAR(10)&amp;VALUE(LEFT(RIGHT('Colour Contrast Analysis'!AJ4,LEN('Colour Contrast Analysis'!AJ4)-FIND("+",'Colour Contrast Analysis'!AJ4)-2),LEN(RIGHT('Colour Contrast Analysis'!AJ4,LEN('Colour Contrast Analysis'!AJ4)-FIND("+",'Colour Contrast Analysis'!AJ4)-2))-11)) &amp; " combination of foreground and background colours is technically conformant, but its contrast should be increased.",CHAR(10)&amp;VALUE(LEFT(RIGHT('Colour Contrast Analysis'!AJ4,LEN('Colour Contrast Analysis'!AJ4)-FIND("+",'Colour Contrast Analysis'!AJ4)-2),LEN(RIGHT('Colour Contrast Analysis'!AJ4,LEN('Colour Contrast Analysis'!AJ4)-FIND("+",'Colour Contrast Analysis'!AJ4)-2))-11))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P89" s="166" t="str">
        <f>LEFT('Colour Contrast Analysis'!AK4,FIND(" ",'Colour Contrast Analysis'!AK4)-1)&amp;" combination"&amp;IF(VALUE(LEFT('Colour Contrast Analysis'!AK4,FIND(" ",'Colour Contrast Analysis'!AK4)))=1,"","s")&amp;" of foreground and background colours do"&amp;IF(VALUE(LEFT('Colour Contrast Analysis'!AK4,FIND(" ",'Colour Contrast Analysis'!AK4)))=1,"es","")&amp;" not have sufficient contrast."&amp;IF(VALUE(LEFT(RIGHT('Colour Contrast Analysis'!AK4,LEN('Colour Contrast Analysis'!AK4)-FIND("+",'Colour Contrast Analysis'!AK4)-2),LEN(RIGHT('Colour Contrast Analysis'!AK4,LEN('Colour Contrast Analysis'!AK4)-FIND("+",'Colour Contrast Analysis'!AK4)-2))-11))=0,"",IF(VALUE(LEFT(RIGHT('Colour Contrast Analysis'!AK4,LEN('Colour Contrast Analysis'!AK4)-FIND("+",'Colour Contrast Analysis'!AK4)-2),LEN(RIGHT('Colour Contrast Analysis'!AK4,LEN('Colour Contrast Analysis'!AK4)-FIND("+",'Colour Contrast Analysis'!AK4)-2))-11))=1,CHAR(10)&amp;VALUE(LEFT(RIGHT('Colour Contrast Analysis'!AK4,LEN('Colour Contrast Analysis'!AK4)-FIND("+",'Colour Contrast Analysis'!AK4)-2),LEN(RIGHT('Colour Contrast Analysis'!AK4,LEN('Colour Contrast Analysis'!AK4)-FIND("+",'Colour Contrast Analysis'!AK4)-2))-11)) &amp; " combination of foreground and background colours is technically conformant, but its contrast should be increased.",CHAR(10)&amp;VALUE(LEFT(RIGHT('Colour Contrast Analysis'!AK4,LEN('Colour Contrast Analysis'!AK4)-FIND("+",'Colour Contrast Analysis'!AK4)-2),LEN(RIGHT('Colour Contrast Analysis'!AK4,LEN('Colour Contrast Analysis'!AK4)-FIND("+",'Colour Contrast Analysis'!AK4)-2))-11))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Q89" s="166" t="str">
        <f>LEFT('Colour Contrast Analysis'!AL4,FIND(" ",'Colour Contrast Analysis'!AL4)-1)&amp;" combination"&amp;IF(VALUE(LEFT('Colour Contrast Analysis'!AL4,FIND(" ",'Colour Contrast Analysis'!AL4)))=1,"","s")&amp;" of foreground and background colours do"&amp;IF(VALUE(LEFT('Colour Contrast Analysis'!AL4,FIND(" ",'Colour Contrast Analysis'!AL4)))=1,"es","")&amp;" not have sufficient contrast."&amp;IF(VALUE(LEFT(RIGHT('Colour Contrast Analysis'!AL4,LEN('Colour Contrast Analysis'!AL4)-FIND("+",'Colour Contrast Analysis'!AL4)-2),LEN(RIGHT('Colour Contrast Analysis'!AL4,LEN('Colour Contrast Analysis'!AL4)-FIND("+",'Colour Contrast Analysis'!AL4)-2))-11))=0,"",IF(VALUE(LEFT(RIGHT('Colour Contrast Analysis'!AL4,LEN('Colour Contrast Analysis'!AL4)-FIND("+",'Colour Contrast Analysis'!AL4)-2),LEN(RIGHT('Colour Contrast Analysis'!AL4,LEN('Colour Contrast Analysis'!AL4)-FIND("+",'Colour Contrast Analysis'!AL4)-2))-11))=1,CHAR(10)&amp;VALUE(LEFT(RIGHT('Colour Contrast Analysis'!AL4,LEN('Colour Contrast Analysis'!AL4)-FIND("+",'Colour Contrast Analysis'!AL4)-2),LEN(RIGHT('Colour Contrast Analysis'!AL4,LEN('Colour Contrast Analysis'!AL4)-FIND("+",'Colour Contrast Analysis'!AL4)-2))-11)) &amp; " combination of foreground and background colours is technically conformant, but its contrast should be increased.",CHAR(10)&amp;VALUE(LEFT(RIGHT('Colour Contrast Analysis'!AL4,LEN('Colour Contrast Analysis'!AL4)-FIND("+",'Colour Contrast Analysis'!AL4)-2),LEN(RIGHT('Colour Contrast Analysis'!AL4,LEN('Colour Contrast Analysis'!AL4)-FIND("+",'Colour Contrast Analysis'!AL4)-2))-11)) &amp; " combinations of foreground and background colours are technically conformant, but their contrast should be increased.")) &amp; CHAR(10) &amp; "Please see the Colour Contrast Analysis worksheet."</f>
        <v>2 combinations of foreground and background colours do not have sufficient contrast.
Please see the Colour Contrast Analysis worksheet.</v>
      </c>
      <c r="R89" s="166" t="str">
        <f>LEFT('Colour Contrast Analysis'!AM4,FIND(" ",'Colour Contrast Analysis'!AM4)-1)&amp;" combination"&amp;IF(VALUE(LEFT('Colour Contrast Analysis'!AM4,FIND(" ",'Colour Contrast Analysis'!AM4)))=1,"","s")&amp;" of foreground and background colours do"&amp;IF(VALUE(LEFT('Colour Contrast Analysis'!AM4,FIND(" ",'Colour Contrast Analysis'!AM4)))=1,"es","")&amp;" not have sufficient contrast."&amp;IF(VALUE(LEFT(RIGHT('Colour Contrast Analysis'!AM4,LEN('Colour Contrast Analysis'!AM4)-FIND("+",'Colour Contrast Analysis'!AM4)-2),LEN(RIGHT('Colour Contrast Analysis'!AM4,LEN('Colour Contrast Analysis'!AM4)-FIND("+",'Colour Contrast Analysis'!AM4)-2))-11))=0,"",IF(VALUE(LEFT(RIGHT('Colour Contrast Analysis'!AM4,LEN('Colour Contrast Analysis'!AM4)-FIND("+",'Colour Contrast Analysis'!AM4)-2),LEN(RIGHT('Colour Contrast Analysis'!AM4,LEN('Colour Contrast Analysis'!AM4)-FIND("+",'Colour Contrast Analysis'!AM4)-2))-11))=1,CHAR(10)&amp;VALUE(LEFT(RIGHT('Colour Contrast Analysis'!AM4,LEN('Colour Contrast Analysis'!AM4)-FIND("+",'Colour Contrast Analysis'!AM4)-2),LEN(RIGHT('Colour Contrast Analysis'!AM4,LEN('Colour Contrast Analysis'!AM4)-FIND("+",'Colour Contrast Analysis'!AM4)-2))-11)) &amp; " combination of foreground and background colours is technically conformant, but its contrast should be increased.",CHAR(10)&amp;VALUE(LEFT(RIGHT('Colour Contrast Analysis'!AM4,LEN('Colour Contrast Analysis'!AM4)-FIND("+",'Colour Contrast Analysis'!AM4)-2),LEN(RIGHT('Colour Contrast Analysis'!AM4,LEN('Colour Contrast Analysis'!AM4)-FIND("+",'Colour Contrast Analysis'!AM4)-2))-11))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S89" s="166" t="str">
        <f>LEFT('Colour Contrast Analysis'!AN4,FIND(" ",'Colour Contrast Analysis'!AN4)-1)&amp;" combination"&amp;IF(VALUE(LEFT('Colour Contrast Analysis'!AN4,FIND(" ",'Colour Contrast Analysis'!AN4)))=1,"","s")&amp;" of foreground and background colours do"&amp;IF(VALUE(LEFT('Colour Contrast Analysis'!AN4,FIND(" ",'Colour Contrast Analysis'!AN4)))=1,"es","")&amp;" not have sufficient contrast."&amp;IF(VALUE(LEFT(RIGHT('Colour Contrast Analysis'!AN4,LEN('Colour Contrast Analysis'!AN4)-FIND("+",'Colour Contrast Analysis'!AN4)-2),LEN(RIGHT('Colour Contrast Analysis'!AN4,LEN('Colour Contrast Analysis'!AN4)-FIND("+",'Colour Contrast Analysis'!AN4)-2))-11))=0,"",IF(VALUE(LEFT(RIGHT('Colour Contrast Analysis'!AN4,LEN('Colour Contrast Analysis'!AN4)-FIND("+",'Colour Contrast Analysis'!AN4)-2),LEN(RIGHT('Colour Contrast Analysis'!AN4,LEN('Colour Contrast Analysis'!AN4)-FIND("+",'Colour Contrast Analysis'!AN4)-2))-11))=1,CHAR(10)&amp;VALUE(LEFT(RIGHT('Colour Contrast Analysis'!AN4,LEN('Colour Contrast Analysis'!AN4)-FIND("+",'Colour Contrast Analysis'!AN4)-2),LEN(RIGHT('Colour Contrast Analysis'!AN4,LEN('Colour Contrast Analysis'!AN4)-FIND("+",'Colour Contrast Analysis'!AN4)-2))-11)) &amp; " combination of foreground and background colours is technically conformant, but its contrast should be increased.",CHAR(10)&amp;VALUE(LEFT(RIGHT('Colour Contrast Analysis'!AN4,LEN('Colour Contrast Analysis'!AN4)-FIND("+",'Colour Contrast Analysis'!AN4)-2),LEN(RIGHT('Colour Contrast Analysis'!AN4,LEN('Colour Contrast Analysis'!AN4)-FIND("+",'Colour Contrast Analysis'!AN4)-2))-11))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T89" s="166" t="str">
        <f>LEFT('Colour Contrast Analysis'!AO4,FIND(" ",'Colour Contrast Analysis'!AO4)-1)&amp;" combination"&amp;IF(VALUE(LEFT('Colour Contrast Analysis'!AO4,FIND(" ",'Colour Contrast Analysis'!AO4)))=1,"","s")&amp;" of foreground and background colours do"&amp;IF(VALUE(LEFT('Colour Contrast Analysis'!AO4,FIND(" ",'Colour Contrast Analysis'!AO4)))=1,"es","")&amp;" not have sufficient contrast."&amp;IF(VALUE(LEFT(RIGHT('Colour Contrast Analysis'!AO4,LEN('Colour Contrast Analysis'!AO4)-FIND("+",'Colour Contrast Analysis'!AO4)-2),LEN(RIGHT('Colour Contrast Analysis'!AO4,LEN('Colour Contrast Analysis'!AO4)-FIND("+",'Colour Contrast Analysis'!AO4)-2))-11))=0,"",IF(VALUE(LEFT(RIGHT('Colour Contrast Analysis'!AO4,LEN('Colour Contrast Analysis'!AO4)-FIND("+",'Colour Contrast Analysis'!AO4)-2),LEN(RIGHT('Colour Contrast Analysis'!AO4,LEN('Colour Contrast Analysis'!AO4)-FIND("+",'Colour Contrast Analysis'!AO4)-2))-11))=1,CHAR(10)&amp;VALUE(LEFT(RIGHT('Colour Contrast Analysis'!AO4,LEN('Colour Contrast Analysis'!AO4)-FIND("+",'Colour Contrast Analysis'!AO4)-2),LEN(RIGHT('Colour Contrast Analysis'!AO4,LEN('Colour Contrast Analysis'!AO4)-FIND("+",'Colour Contrast Analysis'!AO4)-2))-11)) &amp; " combination of foreground and background colours is technically conformant, but its contrast should be increased.",CHAR(10)&amp;VALUE(LEFT(RIGHT('Colour Contrast Analysis'!AO4,LEN('Colour Contrast Analysis'!AO4)-FIND("+",'Colour Contrast Analysis'!AO4)-2),LEN(RIGHT('Colour Contrast Analysis'!AO4,LEN('Colour Contrast Analysis'!AO4)-FIND("+",'Colour Contrast Analysis'!AO4)-2))-11))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U89" s="166" t="str">
        <f>LEFT('Colour Contrast Analysis'!AP4,FIND(" ",'Colour Contrast Analysis'!AP4)-1)&amp;" combination"&amp;IF(VALUE(LEFT('Colour Contrast Analysis'!AP4,FIND(" ",'Colour Contrast Analysis'!AP4)))=1,"","s")&amp;" of foreground and background colours do"&amp;IF(VALUE(LEFT('Colour Contrast Analysis'!AP4,FIND(" ",'Colour Contrast Analysis'!AP4)))=1,"es","")&amp;" not have sufficient contrast."&amp;IF(VALUE(LEFT(RIGHT('Colour Contrast Analysis'!AP4,LEN('Colour Contrast Analysis'!AP4)-FIND("+",'Colour Contrast Analysis'!AP4)-2),LEN(RIGHT('Colour Contrast Analysis'!AP4,LEN('Colour Contrast Analysis'!AP4)-FIND("+",'Colour Contrast Analysis'!AP4)-2))-11))=0,"",IF(VALUE(LEFT(RIGHT('Colour Contrast Analysis'!AP4,LEN('Colour Contrast Analysis'!AP4)-FIND("+",'Colour Contrast Analysis'!AP4)-2),LEN(RIGHT('Colour Contrast Analysis'!AP4,LEN('Colour Contrast Analysis'!AP4)-FIND("+",'Colour Contrast Analysis'!AP4)-2))-11))=1,CHAR(10)&amp;VALUE(LEFT(RIGHT('Colour Contrast Analysis'!AP4,LEN('Colour Contrast Analysis'!AP4)-FIND("+",'Colour Contrast Analysis'!AP4)-2),LEN(RIGHT('Colour Contrast Analysis'!AP4,LEN('Colour Contrast Analysis'!AP4)-FIND("+",'Colour Contrast Analysis'!AP4)-2))-11)) &amp; " combination of foreground and background colours is technically conformant, but its contrast should be increased.",CHAR(10)&amp;VALUE(LEFT(RIGHT('Colour Contrast Analysis'!AP4,LEN('Colour Contrast Analysis'!AP4)-FIND("+",'Colour Contrast Analysis'!AP4)-2),LEN(RIGHT('Colour Contrast Analysis'!AP4,LEN('Colour Contrast Analysis'!AP4)-FIND("+",'Colour Contrast Analysis'!AP4)-2))-11))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V89" s="166" t="str">
        <f>LEFT('Colour Contrast Analysis'!AQ4,FIND(" ",'Colour Contrast Analysis'!AQ4)-1)&amp;" combination"&amp;IF(VALUE(LEFT('Colour Contrast Analysis'!AQ4,FIND(" ",'Colour Contrast Analysis'!AQ4)))=1,"","s")&amp;" of foreground and background colours do"&amp;IF(VALUE(LEFT('Colour Contrast Analysis'!AQ4,FIND(" ",'Colour Contrast Analysis'!AQ4)))=1,"es","")&amp;" not have sufficient contrast."&amp;IF(VALUE(LEFT(RIGHT('Colour Contrast Analysis'!AQ4,LEN('Colour Contrast Analysis'!AQ4)-FIND("+",'Colour Contrast Analysis'!AQ4)-2),LEN(RIGHT('Colour Contrast Analysis'!AQ4,LEN('Colour Contrast Analysis'!AQ4)-FIND("+",'Colour Contrast Analysis'!AQ4)-2))-11))=0,"",IF(VALUE(LEFT(RIGHT('Colour Contrast Analysis'!AQ4,LEN('Colour Contrast Analysis'!AQ4)-FIND("+",'Colour Contrast Analysis'!AQ4)-2),LEN(RIGHT('Colour Contrast Analysis'!AQ4,LEN('Colour Contrast Analysis'!AQ4)-FIND("+",'Colour Contrast Analysis'!AQ4)-2))-11))=1,CHAR(10)&amp;VALUE(LEFT(RIGHT('Colour Contrast Analysis'!AQ4,LEN('Colour Contrast Analysis'!AQ4)-FIND("+",'Colour Contrast Analysis'!AQ4)-2),LEN(RIGHT('Colour Contrast Analysis'!AQ4,LEN('Colour Contrast Analysis'!AQ4)-FIND("+",'Colour Contrast Analysis'!AQ4)-2))-11)) &amp; " combination of foreground and background colours is technically conformant, but its contrast should be increased.",CHAR(10)&amp;VALUE(LEFT(RIGHT('Colour Contrast Analysis'!AQ4,LEN('Colour Contrast Analysis'!AQ4)-FIND("+",'Colour Contrast Analysis'!AQ4)-2),LEN(RIGHT('Colour Contrast Analysis'!AQ4,LEN('Colour Contrast Analysis'!AQ4)-FIND("+",'Colour Contrast Analysis'!AQ4)-2))-11))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W89" s="166" t="str">
        <f>LEFT('Colour Contrast Analysis'!AR4,FIND(" ",'Colour Contrast Analysis'!AR4)-1)&amp;" combination"&amp;IF(VALUE(LEFT('Colour Contrast Analysis'!AR4,FIND(" ",'Colour Contrast Analysis'!AR4)))=1,"","s")&amp;" of foreground and background colours do"&amp;IF(VALUE(LEFT('Colour Contrast Analysis'!AR4,FIND(" ",'Colour Contrast Analysis'!AR4)))=1,"es","")&amp;" not have sufficient contrast."&amp;IF(VALUE(LEFT(RIGHT('Colour Contrast Analysis'!AR4,LEN('Colour Contrast Analysis'!AR4)-FIND("+",'Colour Contrast Analysis'!AR4)-2),LEN(RIGHT('Colour Contrast Analysis'!AR4,LEN('Colour Contrast Analysis'!AR4)-FIND("+",'Colour Contrast Analysis'!AR4)-2))-11))=0,"",IF(VALUE(LEFT(RIGHT('Colour Contrast Analysis'!AR4,LEN('Colour Contrast Analysis'!AR4)-FIND("+",'Colour Contrast Analysis'!AR4)-2),LEN(RIGHT('Colour Contrast Analysis'!AR4,LEN('Colour Contrast Analysis'!AR4)-FIND("+",'Colour Contrast Analysis'!AR4)-2))-11))=1,CHAR(10)&amp;VALUE(LEFT(RIGHT('Colour Contrast Analysis'!AR4,LEN('Colour Contrast Analysis'!AR4)-FIND("+",'Colour Contrast Analysis'!AR4)-2),LEN(RIGHT('Colour Contrast Analysis'!AR4,LEN('Colour Contrast Analysis'!AR4)-FIND("+",'Colour Contrast Analysis'!AR4)-2))-11)) &amp; " combination of foreground and background colours is technically conformant, but its contrast should be increased.",CHAR(10)&amp;VALUE(LEFT(RIGHT('Colour Contrast Analysis'!AR4,LEN('Colour Contrast Analysis'!AR4)-FIND("+",'Colour Contrast Analysis'!AR4)-2),LEN(RIGHT('Colour Contrast Analysis'!AR4,LEN('Colour Contrast Analysis'!AR4)-FIND("+",'Colour Contrast Analysis'!AR4)-2))-11))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X89" s="166" t="str">
        <f>LEFT('Colour Contrast Analysis'!AS4,FIND(" ",'Colour Contrast Analysis'!AS4)-1)&amp;" combination"&amp;IF(VALUE(LEFT('Colour Contrast Analysis'!AS4,FIND(" ",'Colour Contrast Analysis'!AS4)))=1,"","s")&amp;" of foreground and background colours do"&amp;IF(VALUE(LEFT('Colour Contrast Analysis'!AS4,FIND(" ",'Colour Contrast Analysis'!AS4)))=1,"es","")&amp;" not have sufficient contrast."&amp;IF(VALUE(LEFT(RIGHT('Colour Contrast Analysis'!AS4,LEN('Colour Contrast Analysis'!AS4)-FIND("+",'Colour Contrast Analysis'!AS4)-2),LEN(RIGHT('Colour Contrast Analysis'!AS4,LEN('Colour Contrast Analysis'!AS4)-FIND("+",'Colour Contrast Analysis'!AS4)-2))-11))=0,"",IF(VALUE(LEFT(RIGHT('Colour Contrast Analysis'!AS4,LEN('Colour Contrast Analysis'!AS4)-FIND("+",'Colour Contrast Analysis'!AS4)-2),LEN(RIGHT('Colour Contrast Analysis'!AS4,LEN('Colour Contrast Analysis'!AS4)-FIND("+",'Colour Contrast Analysis'!AS4)-2))-11))=1,CHAR(10)&amp;VALUE(LEFT(RIGHT('Colour Contrast Analysis'!AS4,LEN('Colour Contrast Analysis'!AS4)-FIND("+",'Colour Contrast Analysis'!AS4)-2),LEN(RIGHT('Colour Contrast Analysis'!AS4,LEN('Colour Contrast Analysis'!AS4)-FIND("+",'Colour Contrast Analysis'!AS4)-2))-11)) &amp; " combination of foreground and background colours is technically conformant, but its contrast should be increased.",CHAR(10)&amp;VALUE(LEFT(RIGHT('Colour Contrast Analysis'!AS4,LEN('Colour Contrast Analysis'!AS4)-FIND("+",'Colour Contrast Analysis'!AS4)-2),LEN(RIGHT('Colour Contrast Analysis'!AS4,LEN('Colour Contrast Analysis'!AS4)-FIND("+",'Colour Contrast Analysis'!AS4)-2))-11))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Y89" s="166" t="str">
        <f>LEFT('Colour Contrast Analysis'!AT4,FIND(" ",'Colour Contrast Analysis'!AT4)-1)&amp;" combination"&amp;IF(VALUE(LEFT('Colour Contrast Analysis'!AT4,FIND(" ",'Colour Contrast Analysis'!AT4)))=1,"","s")&amp;" of foreground and background colours do"&amp;IF(VALUE(LEFT('Colour Contrast Analysis'!AT4,FIND(" ",'Colour Contrast Analysis'!AT4)))=1,"es","")&amp;" not have sufficient contrast."&amp;IF(VALUE(LEFT(RIGHT('Colour Contrast Analysis'!AT4,LEN('Colour Contrast Analysis'!AT4)-FIND("+",'Colour Contrast Analysis'!AT4)-2),LEN(RIGHT('Colour Contrast Analysis'!AT4,LEN('Colour Contrast Analysis'!AT4)-FIND("+",'Colour Contrast Analysis'!AT4)-2))-11))=0,"",IF(VALUE(LEFT(RIGHT('Colour Contrast Analysis'!AT4,LEN('Colour Contrast Analysis'!AT4)-FIND("+",'Colour Contrast Analysis'!AT4)-2),LEN(RIGHT('Colour Contrast Analysis'!AT4,LEN('Colour Contrast Analysis'!AT4)-FIND("+",'Colour Contrast Analysis'!AT4)-2))-11))=1,CHAR(10)&amp;VALUE(LEFT(RIGHT('Colour Contrast Analysis'!AT4,LEN('Colour Contrast Analysis'!AT4)-FIND("+",'Colour Contrast Analysis'!AT4)-2),LEN(RIGHT('Colour Contrast Analysis'!AT4,LEN('Colour Contrast Analysis'!AT4)-FIND("+",'Colour Contrast Analysis'!AT4)-2))-11)) &amp; " combination of foreground and background colours is technically conformant, but its contrast should be increased.",CHAR(10)&amp;VALUE(LEFT(RIGHT('Colour Contrast Analysis'!AT4,LEN('Colour Contrast Analysis'!AT4)-FIND("+",'Colour Contrast Analysis'!AT4)-2),LEN(RIGHT('Colour Contrast Analysis'!AT4,LEN('Colour Contrast Analysis'!AT4)-FIND("+",'Colour Contrast Analysis'!AT4)-2))-11))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Z89" s="166" t="str">
        <f>LEFT('Colour Contrast Analysis'!AU4,FIND(" ",'Colour Contrast Analysis'!AU4)-1)&amp;" combination"&amp;IF(VALUE(LEFT('Colour Contrast Analysis'!AU4,FIND(" ",'Colour Contrast Analysis'!AU4)))=1,"","s")&amp;" of foreground and background colours do"&amp;IF(VALUE(LEFT('Colour Contrast Analysis'!AU4,FIND(" ",'Colour Contrast Analysis'!AU4)))=1,"es","")&amp;" not have sufficient contrast."&amp;IF(VALUE(LEFT(RIGHT('Colour Contrast Analysis'!AU4,LEN('Colour Contrast Analysis'!AU4)-FIND("+",'Colour Contrast Analysis'!AU4)-2),LEN(RIGHT('Colour Contrast Analysis'!AU4,LEN('Colour Contrast Analysis'!AU4)-FIND("+",'Colour Contrast Analysis'!AU4)-2))-11))=0,"",IF(VALUE(LEFT(RIGHT('Colour Contrast Analysis'!AU4,LEN('Colour Contrast Analysis'!AU4)-FIND("+",'Colour Contrast Analysis'!AU4)-2),LEN(RIGHT('Colour Contrast Analysis'!AU4,LEN('Colour Contrast Analysis'!AU4)-FIND("+",'Colour Contrast Analysis'!AU4)-2))-11))=1,CHAR(10)&amp;VALUE(LEFT(RIGHT('Colour Contrast Analysis'!AU4,LEN('Colour Contrast Analysis'!AU4)-FIND("+",'Colour Contrast Analysis'!AU4)-2),LEN(RIGHT('Colour Contrast Analysis'!AU4,LEN('Colour Contrast Analysis'!AU4)-FIND("+",'Colour Contrast Analysis'!AU4)-2))-11)) &amp; " combination of foreground and background colours is technically conformant, but its contrast should be increased.",CHAR(10)&amp;VALUE(LEFT(RIGHT('Colour Contrast Analysis'!AU4,LEN('Colour Contrast Analysis'!AU4)-FIND("+",'Colour Contrast Analysis'!AU4)-2),LEN(RIGHT('Colour Contrast Analysis'!AU4,LEN('Colour Contrast Analysis'!AU4)-FIND("+",'Colour Contrast Analysis'!AU4)-2))-11))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AA89" s="166" t="str">
        <f>LEFT('Colour Contrast Analysis'!AV4,FIND(" ",'Colour Contrast Analysis'!AV4)-1)&amp;" combination"&amp;IF(VALUE(LEFT('Colour Contrast Analysis'!AV4,FIND(" ",'Colour Contrast Analysis'!AV4)))=1,"","s")&amp;" of foreground and background colours do"&amp;IF(VALUE(LEFT('Colour Contrast Analysis'!AV4,FIND(" ",'Colour Contrast Analysis'!AV4)))=1,"es","")&amp;" not have sufficient contrast."&amp;IF(VALUE(LEFT(RIGHT('Colour Contrast Analysis'!AV4,LEN('Colour Contrast Analysis'!AV4)-FIND("+",'Colour Contrast Analysis'!AV4)-2),LEN(RIGHT('Colour Contrast Analysis'!AV4,LEN('Colour Contrast Analysis'!AV4)-FIND("+",'Colour Contrast Analysis'!AV4)-2))-11))=0,"",IF(VALUE(LEFT(RIGHT('Colour Contrast Analysis'!AV4,LEN('Colour Contrast Analysis'!AV4)-FIND("+",'Colour Contrast Analysis'!AV4)-2),LEN(RIGHT('Colour Contrast Analysis'!AV4,LEN('Colour Contrast Analysis'!AV4)-FIND("+",'Colour Contrast Analysis'!AV4)-2))-11))=1,CHAR(10)&amp;VALUE(LEFT(RIGHT('Colour Contrast Analysis'!AV4,LEN('Colour Contrast Analysis'!AV4)-FIND("+",'Colour Contrast Analysis'!AV4)-2),LEN(RIGHT('Colour Contrast Analysis'!AV4,LEN('Colour Contrast Analysis'!AV4)-FIND("+",'Colour Contrast Analysis'!AV4)-2))-11)) &amp; " combination of foreground and background colours is technically conformant, but its contrast should be increased.",CHAR(10)&amp;VALUE(LEFT(RIGHT('Colour Contrast Analysis'!AV4,LEN('Colour Contrast Analysis'!AV4)-FIND("+",'Colour Contrast Analysis'!AV4)-2),LEN(RIGHT('Colour Contrast Analysis'!AV4,LEN('Colour Contrast Analysis'!AV4)-FIND("+",'Colour Contrast Analysis'!AV4)-2))-11))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AB89" s="166" t="str">
        <f>LEFT('Colour Contrast Analysis'!AW4,FIND(" ",'Colour Contrast Analysis'!AW4)-1)&amp;" combination"&amp;IF(VALUE(LEFT('Colour Contrast Analysis'!AW4,FIND(" ",'Colour Contrast Analysis'!AW4)))=1,"","s")&amp;" of foreground and background colours do"&amp;IF(VALUE(LEFT('Colour Contrast Analysis'!AW4,FIND(" ",'Colour Contrast Analysis'!AW4)))=1,"es","")&amp;" not have sufficient contrast."&amp;IF(VALUE(LEFT(RIGHT('Colour Contrast Analysis'!AW4,LEN('Colour Contrast Analysis'!AW4)-FIND("+",'Colour Contrast Analysis'!AW4)-2),LEN(RIGHT('Colour Contrast Analysis'!AW4,LEN('Colour Contrast Analysis'!AW4)-FIND("+",'Colour Contrast Analysis'!AW4)-2))-11))=0,"",IF(VALUE(LEFT(RIGHT('Colour Contrast Analysis'!AW4,LEN('Colour Contrast Analysis'!AW4)-FIND("+",'Colour Contrast Analysis'!AW4)-2),LEN(RIGHT('Colour Contrast Analysis'!AW4,LEN('Colour Contrast Analysis'!AW4)-FIND("+",'Colour Contrast Analysis'!AW4)-2))-11))=1,CHAR(10)&amp;VALUE(LEFT(RIGHT('Colour Contrast Analysis'!AW4,LEN('Colour Contrast Analysis'!AW4)-FIND("+",'Colour Contrast Analysis'!AW4)-2),LEN(RIGHT('Colour Contrast Analysis'!AW4,LEN('Colour Contrast Analysis'!AW4)-FIND("+",'Colour Contrast Analysis'!AW4)-2))-11)) &amp; " combination of foreground and background colours is technically conformant, but its contrast should be increased.",CHAR(10)&amp;VALUE(LEFT(RIGHT('Colour Contrast Analysis'!AW4,LEN('Colour Contrast Analysis'!AW4)-FIND("+",'Colour Contrast Analysis'!AW4)-2),LEN(RIGHT('Colour Contrast Analysis'!AW4,LEN('Colour Contrast Analysis'!AW4)-FIND("+",'Colour Contrast Analysis'!AW4)-2))-11))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AC89" s="166" t="str">
        <f>LEFT('Colour Contrast Analysis'!AX4,FIND(" ",'Colour Contrast Analysis'!AX4)-1)&amp;" combination"&amp;IF(VALUE(LEFT('Colour Contrast Analysis'!AX4,FIND(" ",'Colour Contrast Analysis'!AX4)))=1,"","s")&amp;" of foreground and background colours do"&amp;IF(VALUE(LEFT('Colour Contrast Analysis'!AX4,FIND(" ",'Colour Contrast Analysis'!AX4)))=1,"es","")&amp;" not have sufficient contrast."&amp;IF(VALUE(LEFT(RIGHT('Colour Contrast Analysis'!AX4,LEN('Colour Contrast Analysis'!AX4)-FIND("+",'Colour Contrast Analysis'!AX4)-2),LEN(RIGHT('Colour Contrast Analysis'!AX4,LEN('Colour Contrast Analysis'!AX4)-FIND("+",'Colour Contrast Analysis'!AX4)-2))-11))=0,"",IF(VALUE(LEFT(RIGHT('Colour Contrast Analysis'!AX4,LEN('Colour Contrast Analysis'!AX4)-FIND("+",'Colour Contrast Analysis'!AX4)-2),LEN(RIGHT('Colour Contrast Analysis'!AX4,LEN('Colour Contrast Analysis'!AX4)-FIND("+",'Colour Contrast Analysis'!AX4)-2))-11))=1,CHAR(10)&amp;VALUE(LEFT(RIGHT('Colour Contrast Analysis'!AX4,LEN('Colour Contrast Analysis'!AX4)-FIND("+",'Colour Contrast Analysis'!AX4)-2),LEN(RIGHT('Colour Contrast Analysis'!AX4,LEN('Colour Contrast Analysis'!AX4)-FIND("+",'Colour Contrast Analysis'!AX4)-2))-11)) &amp; " combination of foreground and background colours is technically conformant, but its contrast should be increased.",CHAR(10)&amp;VALUE(LEFT(RIGHT('Colour Contrast Analysis'!AX4,LEN('Colour Contrast Analysis'!AX4)-FIND("+",'Colour Contrast Analysis'!AX4)-2),LEN(RIGHT('Colour Contrast Analysis'!AX4,LEN('Colour Contrast Analysis'!AX4)-FIND("+",'Colour Contrast Analysis'!AX4)-2))-11))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AD89" s="166" t="str">
        <f>LEFT('Colour Contrast Analysis'!AY4,FIND(" ",'Colour Contrast Analysis'!AY4)-1)&amp;" combination"&amp;IF(VALUE(LEFT('Colour Contrast Analysis'!AY4,FIND(" ",'Colour Contrast Analysis'!AY4)))=1,"","s")&amp;" of foreground and background colours do"&amp;IF(VALUE(LEFT('Colour Contrast Analysis'!AY4,FIND(" ",'Colour Contrast Analysis'!AY4)))=1,"es","")&amp;" not have sufficient contrast."&amp;IF(VALUE(LEFT(RIGHT('Colour Contrast Analysis'!AY4,LEN('Colour Contrast Analysis'!AY4)-FIND("+",'Colour Contrast Analysis'!AY4)-2),LEN(RIGHT('Colour Contrast Analysis'!AY4,LEN('Colour Contrast Analysis'!AY4)-FIND("+",'Colour Contrast Analysis'!AY4)-2))-11))=0,"",IF(VALUE(LEFT(RIGHT('Colour Contrast Analysis'!AY4,LEN('Colour Contrast Analysis'!AY4)-FIND("+",'Colour Contrast Analysis'!AY4)-2),LEN(RIGHT('Colour Contrast Analysis'!AY4,LEN('Colour Contrast Analysis'!AY4)-FIND("+",'Colour Contrast Analysis'!AY4)-2))-11))=1,CHAR(10)&amp;VALUE(LEFT(RIGHT('Colour Contrast Analysis'!AY4,LEN('Colour Contrast Analysis'!AY4)-FIND("+",'Colour Contrast Analysis'!AY4)-2),LEN(RIGHT('Colour Contrast Analysis'!AY4,LEN('Colour Contrast Analysis'!AY4)-FIND("+",'Colour Contrast Analysis'!AY4)-2))-11)) &amp; " combination of foreground and background colours is technically conformant, but its contrast should be increased.",CHAR(10)&amp;VALUE(LEFT(RIGHT('Colour Contrast Analysis'!AY4,LEN('Colour Contrast Analysis'!AY4)-FIND("+",'Colour Contrast Analysis'!AY4)-2),LEN(RIGHT('Colour Contrast Analysis'!AY4,LEN('Colour Contrast Analysis'!AY4)-FIND("+",'Colour Contrast Analysis'!AY4)-2))-11))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AE89" s="166" t="str">
        <f>LEFT('Colour Contrast Analysis'!AZ4,FIND(" ",'Colour Contrast Analysis'!AZ4)-1)&amp;" combination"&amp;IF(VALUE(LEFT('Colour Contrast Analysis'!AZ4,FIND(" ",'Colour Contrast Analysis'!AZ4)))=1,"","s")&amp;" of foreground and background colours do"&amp;IF(VALUE(LEFT('Colour Contrast Analysis'!AZ4,FIND(" ",'Colour Contrast Analysis'!AZ4)))=1,"es","")&amp;" not have sufficient contrast."&amp;IF(VALUE(LEFT(RIGHT('Colour Contrast Analysis'!AZ4,LEN('Colour Contrast Analysis'!AZ4)-FIND("+",'Colour Contrast Analysis'!AZ4)-2),LEN(RIGHT('Colour Contrast Analysis'!AZ4,LEN('Colour Contrast Analysis'!AZ4)-FIND("+",'Colour Contrast Analysis'!AZ4)-2))-11))=0,"",IF(VALUE(LEFT(RIGHT('Colour Contrast Analysis'!AZ4,LEN('Colour Contrast Analysis'!AZ4)-FIND("+",'Colour Contrast Analysis'!AZ4)-2),LEN(RIGHT('Colour Contrast Analysis'!AZ4,LEN('Colour Contrast Analysis'!AZ4)-FIND("+",'Colour Contrast Analysis'!AZ4)-2))-11))=1,CHAR(10)&amp;VALUE(LEFT(RIGHT('Colour Contrast Analysis'!AZ4,LEN('Colour Contrast Analysis'!AZ4)-FIND("+",'Colour Contrast Analysis'!AZ4)-2),LEN(RIGHT('Colour Contrast Analysis'!AZ4,LEN('Colour Contrast Analysis'!AZ4)-FIND("+",'Colour Contrast Analysis'!AZ4)-2))-11)) &amp; " combination of foreground and background colours is technically conformant, but its contrast should be increased.",CHAR(10)&amp;VALUE(LEFT(RIGHT('Colour Contrast Analysis'!AZ4,LEN('Colour Contrast Analysis'!AZ4)-FIND("+",'Colour Contrast Analysis'!AZ4)-2),LEN(RIGHT('Colour Contrast Analysis'!AZ4,LEN('Colour Contrast Analysis'!AZ4)-FIND("+",'Colour Contrast Analysis'!AZ4)-2))-11))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AF89" s="166" t="str">
        <f>LEFT('Colour Contrast Analysis'!BA4,FIND(" ",'Colour Contrast Analysis'!BA4)-1)&amp;" combination"&amp;IF(VALUE(LEFT('Colour Contrast Analysis'!BA4,FIND(" ",'Colour Contrast Analysis'!BA4)))=1,"","s")&amp;" of foreground and background colours do"&amp;IF(VALUE(LEFT('Colour Contrast Analysis'!BA4,FIND(" ",'Colour Contrast Analysis'!BA4)))=1,"es","")&amp;" not have sufficient contrast."&amp;IF(VALUE(LEFT(RIGHT('Colour Contrast Analysis'!BA4,LEN('Colour Contrast Analysis'!BA4)-FIND("+",'Colour Contrast Analysis'!BA4)-2),LEN(RIGHT('Colour Contrast Analysis'!BA4,LEN('Colour Contrast Analysis'!BA4)-FIND("+",'Colour Contrast Analysis'!BA4)-2))-11))=0,"",IF(VALUE(LEFT(RIGHT('Colour Contrast Analysis'!BA4,LEN('Colour Contrast Analysis'!BA4)-FIND("+",'Colour Contrast Analysis'!BA4)-2),LEN(RIGHT('Colour Contrast Analysis'!BA4,LEN('Colour Contrast Analysis'!BA4)-FIND("+",'Colour Contrast Analysis'!BA4)-2))-11))=1,CHAR(10)&amp;VALUE(LEFT(RIGHT('Colour Contrast Analysis'!BA4,LEN('Colour Contrast Analysis'!BA4)-FIND("+",'Colour Contrast Analysis'!BA4)-2),LEN(RIGHT('Colour Contrast Analysis'!BA4,LEN('Colour Contrast Analysis'!BA4)-FIND("+",'Colour Contrast Analysis'!BA4)-2))-11)) &amp; " combination of foreground and background colours is technically conformant, but its contrast should be increased.",CHAR(10)&amp;VALUE(LEFT(RIGHT('Colour Contrast Analysis'!BA4,LEN('Colour Contrast Analysis'!BA4)-FIND("+",'Colour Contrast Analysis'!BA4)-2),LEN(RIGHT('Colour Contrast Analysis'!BA4,LEN('Colour Contrast Analysis'!BA4)-FIND("+",'Colour Contrast Analysis'!BA4)-2))-11))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AG89" s="166" t="str">
        <f>LEFT('Colour Contrast Analysis'!BB4,FIND(" ",'Colour Contrast Analysis'!BB4)-1)&amp;" combination"&amp;IF(VALUE(LEFT('Colour Contrast Analysis'!BB4,FIND(" ",'Colour Contrast Analysis'!BB4)))=1,"","s")&amp;" of foreground and background colours do"&amp;IF(VALUE(LEFT('Colour Contrast Analysis'!BB4,FIND(" ",'Colour Contrast Analysis'!BB4)))=1,"es","")&amp;" not have sufficient contrast."&amp;IF(VALUE(LEFT(RIGHT('Colour Contrast Analysis'!BB4,LEN('Colour Contrast Analysis'!BB4)-FIND("+",'Colour Contrast Analysis'!BB4)-2),LEN(RIGHT('Colour Contrast Analysis'!BB4,LEN('Colour Contrast Analysis'!BB4)-FIND("+",'Colour Contrast Analysis'!BB4)-2))-11))=0,"",IF(VALUE(LEFT(RIGHT('Colour Contrast Analysis'!BB4,LEN('Colour Contrast Analysis'!BB4)-FIND("+",'Colour Contrast Analysis'!BB4)-2),LEN(RIGHT('Colour Contrast Analysis'!BB4,LEN('Colour Contrast Analysis'!BB4)-FIND("+",'Colour Contrast Analysis'!BB4)-2))-11))=1,CHAR(10)&amp;VALUE(LEFT(RIGHT('Colour Contrast Analysis'!BB4,LEN('Colour Contrast Analysis'!BB4)-FIND("+",'Colour Contrast Analysis'!BB4)-2),LEN(RIGHT('Colour Contrast Analysis'!BB4,LEN('Colour Contrast Analysis'!BB4)-FIND("+",'Colour Contrast Analysis'!BB4)-2))-11)) &amp; " combination of foreground and background colours is technically conformant, but its contrast should be increased.",CHAR(10)&amp;VALUE(LEFT(RIGHT('Colour Contrast Analysis'!BB4,LEN('Colour Contrast Analysis'!BB4)-FIND("+",'Colour Contrast Analysis'!BB4)-2),LEN(RIGHT('Colour Contrast Analysis'!BB4,LEN('Colour Contrast Analysis'!BB4)-FIND("+",'Colour Contrast Analysis'!BB4)-2))-11))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AH89" s="166" t="str">
        <f>LEFT('Colour Contrast Analysis'!BC4,FIND(" ",'Colour Contrast Analysis'!BC4)-1)&amp;" combination"&amp;IF(VALUE(LEFT('Colour Contrast Analysis'!BC4,FIND(" ",'Colour Contrast Analysis'!BC4)))=1,"","s")&amp;" of foreground and background colours do"&amp;IF(VALUE(LEFT('Colour Contrast Analysis'!BC4,FIND(" ",'Colour Contrast Analysis'!BC4)))=1,"es","")&amp;" not have sufficient contrast."&amp;IF(VALUE(LEFT(RIGHT('Colour Contrast Analysis'!BC4,LEN('Colour Contrast Analysis'!BC4)-FIND("+",'Colour Contrast Analysis'!BC4)-2),LEN(RIGHT('Colour Contrast Analysis'!BC4,LEN('Colour Contrast Analysis'!BC4)-FIND("+",'Colour Contrast Analysis'!BC4)-2))-11))=0,"",IF(VALUE(LEFT(RIGHT('Colour Contrast Analysis'!BC4,LEN('Colour Contrast Analysis'!BC4)-FIND("+",'Colour Contrast Analysis'!BC4)-2),LEN(RIGHT('Colour Contrast Analysis'!BC4,LEN('Colour Contrast Analysis'!BC4)-FIND("+",'Colour Contrast Analysis'!BC4)-2))-11))=1,CHAR(10)&amp;VALUE(LEFT(RIGHT('Colour Contrast Analysis'!BC4,LEN('Colour Contrast Analysis'!BC4)-FIND("+",'Colour Contrast Analysis'!BC4)-2),LEN(RIGHT('Colour Contrast Analysis'!BC4,LEN('Colour Contrast Analysis'!BC4)-FIND("+",'Colour Contrast Analysis'!BC4)-2))-11)) &amp; " combination of foreground and background colours is technically conformant, but its contrast should be increased.",CHAR(10)&amp;VALUE(LEFT(RIGHT('Colour Contrast Analysis'!BC4,LEN('Colour Contrast Analysis'!BC4)-FIND("+",'Colour Contrast Analysis'!BC4)-2),LEN(RIGHT('Colour Contrast Analysis'!BC4,LEN('Colour Contrast Analysis'!BC4)-FIND("+",'Colour Contrast Analysis'!BC4)-2))-11))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AI89" s="166" t="str">
        <f>LEFT('Colour Contrast Analysis'!BD4,FIND(" ",'Colour Contrast Analysis'!BD4)-1)&amp;" combination"&amp;IF(VALUE(LEFT('Colour Contrast Analysis'!BD4,FIND(" ",'Colour Contrast Analysis'!BD4)))=1,"","s")&amp;" of foreground and background colours do"&amp;IF(VALUE(LEFT('Colour Contrast Analysis'!BD4,FIND(" ",'Colour Contrast Analysis'!BD4)))=1,"es","")&amp;" not have sufficient contrast."&amp;IF(VALUE(LEFT(RIGHT('Colour Contrast Analysis'!BD4,LEN('Colour Contrast Analysis'!BD4)-FIND("+",'Colour Contrast Analysis'!BD4)-2),LEN(RIGHT('Colour Contrast Analysis'!BD4,LEN('Colour Contrast Analysis'!BD4)-FIND("+",'Colour Contrast Analysis'!BD4)-2))-11))=0,"",IF(VALUE(LEFT(RIGHT('Colour Contrast Analysis'!BD4,LEN('Colour Contrast Analysis'!BD4)-FIND("+",'Colour Contrast Analysis'!BD4)-2),LEN(RIGHT('Colour Contrast Analysis'!BD4,LEN('Colour Contrast Analysis'!BD4)-FIND("+",'Colour Contrast Analysis'!BD4)-2))-11))=1,CHAR(10)&amp;VALUE(LEFT(RIGHT('Colour Contrast Analysis'!BD4,LEN('Colour Contrast Analysis'!BD4)-FIND("+",'Colour Contrast Analysis'!BD4)-2),LEN(RIGHT('Colour Contrast Analysis'!BD4,LEN('Colour Contrast Analysis'!BD4)-FIND("+",'Colour Contrast Analysis'!BD4)-2))-11)) &amp; " combination of foreground and background colours is technically conformant, but its contrast should be increased.",CHAR(10)&amp;VALUE(LEFT(RIGHT('Colour Contrast Analysis'!BD4,LEN('Colour Contrast Analysis'!BD4)-FIND("+",'Colour Contrast Analysis'!BD4)-2),LEN(RIGHT('Colour Contrast Analysis'!BD4,LEN('Colour Contrast Analysis'!BD4)-FIND("+",'Colour Contrast Analysis'!BD4)-2))-11))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AJ89" s="166" t="str">
        <f>LEFT('Colour Contrast Analysis'!BE4,FIND(" ",'Colour Contrast Analysis'!BE4)-1)&amp;" combination"&amp;IF(VALUE(LEFT('Colour Contrast Analysis'!BE4,FIND(" ",'Colour Contrast Analysis'!BE4)))=1,"","s")&amp;" of foreground and background colours do"&amp;IF(VALUE(LEFT('Colour Contrast Analysis'!BE4,FIND(" ",'Colour Contrast Analysis'!BE4)))=1,"es","")&amp;" not have sufficient contrast."&amp;IF(VALUE(LEFT(RIGHT('Colour Contrast Analysis'!BE4,LEN('Colour Contrast Analysis'!BE4)-FIND("+",'Colour Contrast Analysis'!BE4)-2),LEN(RIGHT('Colour Contrast Analysis'!BE4,LEN('Colour Contrast Analysis'!BE4)-FIND("+",'Colour Contrast Analysis'!BE4)-2))-11))=0,"",IF(VALUE(LEFT(RIGHT('Colour Contrast Analysis'!BE4,LEN('Colour Contrast Analysis'!BE4)-FIND("+",'Colour Contrast Analysis'!BE4)-2),LEN(RIGHT('Colour Contrast Analysis'!BE4,LEN('Colour Contrast Analysis'!BE4)-FIND("+",'Colour Contrast Analysis'!BE4)-2))-11))=1,CHAR(10)&amp;VALUE(LEFT(RIGHT('Colour Contrast Analysis'!BE4,LEN('Colour Contrast Analysis'!BE4)-FIND("+",'Colour Contrast Analysis'!BE4)-2),LEN(RIGHT('Colour Contrast Analysis'!BE4,LEN('Colour Contrast Analysis'!BE4)-FIND("+",'Colour Contrast Analysis'!BE4)-2))-11)) &amp; " combination of foreground and background colours is technically conformant, but its contrast should be increased.",CHAR(10)&amp;VALUE(LEFT(RIGHT('Colour Contrast Analysis'!BE4,LEN('Colour Contrast Analysis'!BE4)-FIND("+",'Colour Contrast Analysis'!BE4)-2),LEN(RIGHT('Colour Contrast Analysis'!BE4,LEN('Colour Contrast Analysis'!BE4)-FIND("+",'Colour Contrast Analysis'!BE4)-2))-11))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AK89" s="166" t="str">
        <f>LEFT('Colour Contrast Analysis'!BF4,FIND(" ",'Colour Contrast Analysis'!BF4)-1)&amp;" combination"&amp;IF(VALUE(LEFT('Colour Contrast Analysis'!BF4,FIND(" ",'Colour Contrast Analysis'!BF4)))=1,"","s")&amp;" of foreground and background colours do"&amp;IF(VALUE(LEFT('Colour Contrast Analysis'!BF4,FIND(" ",'Colour Contrast Analysis'!BF4)))=1,"es","")&amp;" not have sufficient contrast."&amp;IF(VALUE(LEFT(RIGHT('Colour Contrast Analysis'!BF4,LEN('Colour Contrast Analysis'!BF4)-FIND("+",'Colour Contrast Analysis'!BF4)-2),LEN(RIGHT('Colour Contrast Analysis'!BF4,LEN('Colour Contrast Analysis'!BF4)-FIND("+",'Colour Contrast Analysis'!BF4)-2))-11))=0,"",IF(VALUE(LEFT(RIGHT('Colour Contrast Analysis'!BF4,LEN('Colour Contrast Analysis'!BF4)-FIND("+",'Colour Contrast Analysis'!BF4)-2),LEN(RIGHT('Colour Contrast Analysis'!BF4,LEN('Colour Contrast Analysis'!BF4)-FIND("+",'Colour Contrast Analysis'!BF4)-2))-11))=1,CHAR(10)&amp;VALUE(LEFT(RIGHT('Colour Contrast Analysis'!BF4,LEN('Colour Contrast Analysis'!BF4)-FIND("+",'Colour Contrast Analysis'!BF4)-2),LEN(RIGHT('Colour Contrast Analysis'!BF4,LEN('Colour Contrast Analysis'!BF4)-FIND("+",'Colour Contrast Analysis'!BF4)-2))-11)) &amp; " combination of foreground and background colours is technically conformant, but its contrast should be increased.",CHAR(10)&amp;VALUE(LEFT(RIGHT('Colour Contrast Analysis'!BF4,LEN('Colour Contrast Analysis'!BF4)-FIND("+",'Colour Contrast Analysis'!BF4)-2),LEN(RIGHT('Colour Contrast Analysis'!BF4,LEN('Colour Contrast Analysis'!BF4)-FIND("+",'Colour Contrast Analysis'!BF4)-2))-11))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AL89" s="166" t="str">
        <f>LEFT('Colour Contrast Analysis'!BG4,FIND(" ",'Colour Contrast Analysis'!BG4)-1)&amp;" combination"&amp;IF(VALUE(LEFT('Colour Contrast Analysis'!BG4,FIND(" ",'Colour Contrast Analysis'!BG4)))=1,"","s")&amp;" of foreground and background colours do"&amp;IF(VALUE(LEFT('Colour Contrast Analysis'!BG4,FIND(" ",'Colour Contrast Analysis'!BG4)))=1,"es","")&amp;" not have sufficient contrast."&amp;IF(VALUE(LEFT(RIGHT('Colour Contrast Analysis'!BG4,LEN('Colour Contrast Analysis'!BG4)-FIND("+",'Colour Contrast Analysis'!BG4)-2),LEN(RIGHT('Colour Contrast Analysis'!BG4,LEN('Colour Contrast Analysis'!BG4)-FIND("+",'Colour Contrast Analysis'!BG4)-2))-11))=0,"",IF(VALUE(LEFT(RIGHT('Colour Contrast Analysis'!BG4,LEN('Colour Contrast Analysis'!BG4)-FIND("+",'Colour Contrast Analysis'!BG4)-2),LEN(RIGHT('Colour Contrast Analysis'!BG4,LEN('Colour Contrast Analysis'!BG4)-FIND("+",'Colour Contrast Analysis'!BG4)-2))-11))=1,CHAR(10)&amp;VALUE(LEFT(RIGHT('Colour Contrast Analysis'!BG4,LEN('Colour Contrast Analysis'!BG4)-FIND("+",'Colour Contrast Analysis'!BG4)-2),LEN(RIGHT('Colour Contrast Analysis'!BG4,LEN('Colour Contrast Analysis'!BG4)-FIND("+",'Colour Contrast Analysis'!BG4)-2))-11)) &amp; " combination of foreground and background colours is technically conformant, but its contrast should be increased.",CHAR(10)&amp;VALUE(LEFT(RIGHT('Colour Contrast Analysis'!BG4,LEN('Colour Contrast Analysis'!BG4)-FIND("+",'Colour Contrast Analysis'!BG4)-2),LEN(RIGHT('Colour Contrast Analysis'!BG4,LEN('Colour Contrast Analysis'!BG4)-FIND("+",'Colour Contrast Analysis'!BG4)-2))-11))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AM89" s="166" t="str">
        <f>LEFT('Colour Contrast Analysis'!BH4,FIND(" ",'Colour Contrast Analysis'!BH4)-1)&amp;" combination"&amp;IF(VALUE(LEFT('Colour Contrast Analysis'!BH4,FIND(" ",'Colour Contrast Analysis'!BH4)))=1,"","s")&amp;" of foreground and background colours do"&amp;IF(VALUE(LEFT('Colour Contrast Analysis'!BH4,FIND(" ",'Colour Contrast Analysis'!BH4)))=1,"es","")&amp;" not have sufficient contrast."&amp;IF(VALUE(LEFT(RIGHT('Colour Contrast Analysis'!BH4,LEN('Colour Contrast Analysis'!BH4)-FIND("+",'Colour Contrast Analysis'!BH4)-2),LEN(RIGHT('Colour Contrast Analysis'!BH4,LEN('Colour Contrast Analysis'!BH4)-FIND("+",'Colour Contrast Analysis'!BH4)-2))-11))=0,"",IF(VALUE(LEFT(RIGHT('Colour Contrast Analysis'!BH4,LEN('Colour Contrast Analysis'!BH4)-FIND("+",'Colour Contrast Analysis'!BH4)-2),LEN(RIGHT('Colour Contrast Analysis'!BH4,LEN('Colour Contrast Analysis'!BH4)-FIND("+",'Colour Contrast Analysis'!BH4)-2))-11))=1,CHAR(10)&amp;VALUE(LEFT(RIGHT('Colour Contrast Analysis'!BH4,LEN('Colour Contrast Analysis'!BH4)-FIND("+",'Colour Contrast Analysis'!BH4)-2),LEN(RIGHT('Colour Contrast Analysis'!BH4,LEN('Colour Contrast Analysis'!BH4)-FIND("+",'Colour Contrast Analysis'!BH4)-2))-11)) &amp; " combination of foreground and background colours is technically conformant, but its contrast should be increased.",CHAR(10)&amp;VALUE(LEFT(RIGHT('Colour Contrast Analysis'!BH4,LEN('Colour Contrast Analysis'!BH4)-FIND("+",'Colour Contrast Analysis'!BH4)-2),LEN(RIGHT('Colour Contrast Analysis'!BH4,LEN('Colour Contrast Analysis'!BH4)-FIND("+",'Colour Contrast Analysis'!BH4)-2))-11))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AN89" s="166" t="str">
        <f>LEFT('Colour Contrast Analysis'!BI4,FIND(" ",'Colour Contrast Analysis'!BI4)-1)&amp;" combination"&amp;IF(VALUE(LEFT('Colour Contrast Analysis'!BI4,FIND(" ",'Colour Contrast Analysis'!BI4)))=1,"","s")&amp;" of foreground and background colours do"&amp;IF(VALUE(LEFT('Colour Contrast Analysis'!BI4,FIND(" ",'Colour Contrast Analysis'!BI4)))=1,"es","")&amp;" not have sufficient contrast."&amp;IF(VALUE(LEFT(RIGHT('Colour Contrast Analysis'!BI4,LEN('Colour Contrast Analysis'!BI4)-FIND("+",'Colour Contrast Analysis'!BI4)-2),LEN(RIGHT('Colour Contrast Analysis'!BI4,LEN('Colour Contrast Analysis'!BI4)-FIND("+",'Colour Contrast Analysis'!BI4)-2))-11))=0,"",IF(VALUE(LEFT(RIGHT('Colour Contrast Analysis'!BI4,LEN('Colour Contrast Analysis'!BI4)-FIND("+",'Colour Contrast Analysis'!BI4)-2),LEN(RIGHT('Colour Contrast Analysis'!BI4,LEN('Colour Contrast Analysis'!BI4)-FIND("+",'Colour Contrast Analysis'!BI4)-2))-11))=1,CHAR(10)&amp;VALUE(LEFT(RIGHT('Colour Contrast Analysis'!BI4,LEN('Colour Contrast Analysis'!BI4)-FIND("+",'Colour Contrast Analysis'!BI4)-2),LEN(RIGHT('Colour Contrast Analysis'!BI4,LEN('Colour Contrast Analysis'!BI4)-FIND("+",'Colour Contrast Analysis'!BI4)-2))-11)) &amp; " combination of foreground and background colours is technically conformant, but its contrast should be increased.",CHAR(10)&amp;VALUE(LEFT(RIGHT('Colour Contrast Analysis'!BI4,LEN('Colour Contrast Analysis'!BI4)-FIND("+",'Colour Contrast Analysis'!BI4)-2),LEN(RIGHT('Colour Contrast Analysis'!BI4,LEN('Colour Contrast Analysis'!BI4)-FIND("+",'Colour Contrast Analysis'!BI4)-2))-11))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AO89" s="166" t="str">
        <f>LEFT('Colour Contrast Analysis'!BJ4,FIND(" ",'Colour Contrast Analysis'!BJ4)-1)&amp;" combination"&amp;IF(VALUE(LEFT('Colour Contrast Analysis'!BJ4,FIND(" ",'Colour Contrast Analysis'!BJ4)))=1,"","s")&amp;" of foreground and background colours do"&amp;IF(VALUE(LEFT('Colour Contrast Analysis'!BJ4,FIND(" ",'Colour Contrast Analysis'!BJ4)))=1,"es","")&amp;" not have sufficient contrast."&amp;IF(VALUE(LEFT(RIGHT('Colour Contrast Analysis'!BJ4,LEN('Colour Contrast Analysis'!BJ4)-FIND("+",'Colour Contrast Analysis'!BJ4)-2),LEN(RIGHT('Colour Contrast Analysis'!BJ4,LEN('Colour Contrast Analysis'!BJ4)-FIND("+",'Colour Contrast Analysis'!BJ4)-2))-11))=0,"",IF(VALUE(LEFT(RIGHT('Colour Contrast Analysis'!BJ4,LEN('Colour Contrast Analysis'!BJ4)-FIND("+",'Colour Contrast Analysis'!BJ4)-2),LEN(RIGHT('Colour Contrast Analysis'!BJ4,LEN('Colour Contrast Analysis'!BJ4)-FIND("+",'Colour Contrast Analysis'!BJ4)-2))-11))=1,CHAR(10)&amp;VALUE(LEFT(RIGHT('Colour Contrast Analysis'!BJ4,LEN('Colour Contrast Analysis'!BJ4)-FIND("+",'Colour Contrast Analysis'!BJ4)-2),LEN(RIGHT('Colour Contrast Analysis'!BJ4,LEN('Colour Contrast Analysis'!BJ4)-FIND("+",'Colour Contrast Analysis'!BJ4)-2))-11)) &amp; " combination of foreground and background colours is technically conformant, but its contrast should be increased.",CHAR(10)&amp;VALUE(LEFT(RIGHT('Colour Contrast Analysis'!BJ4,LEN('Colour Contrast Analysis'!BJ4)-FIND("+",'Colour Contrast Analysis'!BJ4)-2),LEN(RIGHT('Colour Contrast Analysis'!BJ4,LEN('Colour Contrast Analysis'!BJ4)-FIND("+",'Colour Contrast Analysis'!BJ4)-2))-11))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AP89" s="166" t="str">
        <f>LEFT('Colour Contrast Analysis'!BK4,FIND(" ",'Colour Contrast Analysis'!BK4)-1)&amp;" combination"&amp;IF(VALUE(LEFT('Colour Contrast Analysis'!BK4,FIND(" ",'Colour Contrast Analysis'!BK4)))=1,"","s")&amp;" of foreground and background colours do"&amp;IF(VALUE(LEFT('Colour Contrast Analysis'!BK4,FIND(" ",'Colour Contrast Analysis'!BK4)))=1,"es","")&amp;" not have sufficient contrast."&amp;IF(VALUE(LEFT(RIGHT('Colour Contrast Analysis'!BK4,LEN('Colour Contrast Analysis'!BK4)-FIND("+",'Colour Contrast Analysis'!BK4)-2),LEN(RIGHT('Colour Contrast Analysis'!BK4,LEN('Colour Contrast Analysis'!BK4)-FIND("+",'Colour Contrast Analysis'!BK4)-2))-11))=0,"",IF(VALUE(LEFT(RIGHT('Colour Contrast Analysis'!BK4,LEN('Colour Contrast Analysis'!BK4)-FIND("+",'Colour Contrast Analysis'!BK4)-2),LEN(RIGHT('Colour Contrast Analysis'!BK4,LEN('Colour Contrast Analysis'!BK4)-FIND("+",'Colour Contrast Analysis'!BK4)-2))-11))=1,CHAR(10)&amp;VALUE(LEFT(RIGHT('Colour Contrast Analysis'!BK4,LEN('Colour Contrast Analysis'!BK4)-FIND("+",'Colour Contrast Analysis'!BK4)-2),LEN(RIGHT('Colour Contrast Analysis'!BK4,LEN('Colour Contrast Analysis'!BK4)-FIND("+",'Colour Contrast Analysis'!BK4)-2))-11)) &amp; " combination of foreground and background colours is technically conformant, but its contrast should be increased.",CHAR(10)&amp;VALUE(LEFT(RIGHT('Colour Contrast Analysis'!BK4,LEN('Colour Contrast Analysis'!BK4)-FIND("+",'Colour Contrast Analysis'!BK4)-2),LEN(RIGHT('Colour Contrast Analysis'!BK4,LEN('Colour Contrast Analysis'!BK4)-FIND("+",'Colour Contrast Analysis'!BK4)-2))-11))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AQ89" s="166" t="str">
        <f>LEFT('Colour Contrast Analysis'!BL4,FIND(" ",'Colour Contrast Analysis'!BL4)-1)&amp;" combination"&amp;IF(VALUE(LEFT('Colour Contrast Analysis'!BL4,FIND(" ",'Colour Contrast Analysis'!BL4)))=1,"","s")&amp;" of foreground and background colours do"&amp;IF(VALUE(LEFT('Colour Contrast Analysis'!BL4,FIND(" ",'Colour Contrast Analysis'!BL4)))=1,"es","")&amp;" not have sufficient contrast."&amp;IF(VALUE(LEFT(RIGHT('Colour Contrast Analysis'!BL4,LEN('Colour Contrast Analysis'!BL4)-FIND("+",'Colour Contrast Analysis'!BL4)-2),LEN(RIGHT('Colour Contrast Analysis'!BL4,LEN('Colour Contrast Analysis'!BL4)-FIND("+",'Colour Contrast Analysis'!BL4)-2))-11))=0,"",IF(VALUE(LEFT(RIGHT('Colour Contrast Analysis'!BL4,LEN('Colour Contrast Analysis'!BL4)-FIND("+",'Colour Contrast Analysis'!BL4)-2),LEN(RIGHT('Colour Contrast Analysis'!BL4,LEN('Colour Contrast Analysis'!BL4)-FIND("+",'Colour Contrast Analysis'!BL4)-2))-11))=1,CHAR(10)&amp;VALUE(LEFT(RIGHT('Colour Contrast Analysis'!BL4,LEN('Colour Contrast Analysis'!BL4)-FIND("+",'Colour Contrast Analysis'!BL4)-2),LEN(RIGHT('Colour Contrast Analysis'!BL4,LEN('Colour Contrast Analysis'!BL4)-FIND("+",'Colour Contrast Analysis'!BL4)-2))-11)) &amp; " combination of foreground and background colours is technically conformant, but its contrast should be increased.",CHAR(10)&amp;VALUE(LEFT(RIGHT('Colour Contrast Analysis'!BL4,LEN('Colour Contrast Analysis'!BL4)-FIND("+",'Colour Contrast Analysis'!BL4)-2),LEN(RIGHT('Colour Contrast Analysis'!BL4,LEN('Colour Contrast Analysis'!BL4)-FIND("+",'Colour Contrast Analysis'!BL4)-2))-11))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AR89" s="166" t="str">
        <f>LEFT('Colour Contrast Analysis'!BM4,FIND(" ",'Colour Contrast Analysis'!BM4)-1)&amp;" combination"&amp;IF(VALUE(LEFT('Colour Contrast Analysis'!BM4,FIND(" ",'Colour Contrast Analysis'!BM4)))=1,"","s")&amp;" of foreground and background colours do"&amp;IF(VALUE(LEFT('Colour Contrast Analysis'!BM4,FIND(" ",'Colour Contrast Analysis'!BM4)))=1,"es","")&amp;" not have sufficient contrast."&amp;IF(VALUE(LEFT(RIGHT('Colour Contrast Analysis'!BM4,LEN('Colour Contrast Analysis'!BM4)-FIND("+",'Colour Contrast Analysis'!BM4)-2),LEN(RIGHT('Colour Contrast Analysis'!BM4,LEN('Colour Contrast Analysis'!BM4)-FIND("+",'Colour Contrast Analysis'!BM4)-2))-11))=0,"",IF(VALUE(LEFT(RIGHT('Colour Contrast Analysis'!BM4,LEN('Colour Contrast Analysis'!BM4)-FIND("+",'Colour Contrast Analysis'!BM4)-2),LEN(RIGHT('Colour Contrast Analysis'!BM4,LEN('Colour Contrast Analysis'!BM4)-FIND("+",'Colour Contrast Analysis'!BM4)-2))-11))=1,CHAR(10)&amp;VALUE(LEFT(RIGHT('Colour Contrast Analysis'!BM4,LEN('Colour Contrast Analysis'!BM4)-FIND("+",'Colour Contrast Analysis'!BM4)-2),LEN(RIGHT('Colour Contrast Analysis'!BM4,LEN('Colour Contrast Analysis'!BM4)-FIND("+",'Colour Contrast Analysis'!BM4)-2))-11)) &amp; " combination of foreground and background colours is technically conformant, but its contrast should be increased.",CHAR(10)&amp;VALUE(LEFT(RIGHT('Colour Contrast Analysis'!BM4,LEN('Colour Contrast Analysis'!BM4)-FIND("+",'Colour Contrast Analysis'!BM4)-2),LEN(RIGHT('Colour Contrast Analysis'!BM4,LEN('Colour Contrast Analysis'!BM4)-FIND("+",'Colour Contrast Analysis'!BM4)-2))-11))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AS89" s="166" t="str">
        <f>LEFT('Colour Contrast Analysis'!BN4,FIND(" ",'Colour Contrast Analysis'!BN4)-1)&amp;" combination"&amp;IF(VALUE(LEFT('Colour Contrast Analysis'!BN4,FIND(" ",'Colour Contrast Analysis'!BN4)))=1,"","s")&amp;" of foreground and background colours do"&amp;IF(VALUE(LEFT('Colour Contrast Analysis'!BN4,FIND(" ",'Colour Contrast Analysis'!BN4)))=1,"es","")&amp;" not have sufficient contrast."&amp;IF(VALUE(LEFT(RIGHT('Colour Contrast Analysis'!BN4,LEN('Colour Contrast Analysis'!BN4)-FIND("+",'Colour Contrast Analysis'!BN4)-2),LEN(RIGHT('Colour Contrast Analysis'!BN4,LEN('Colour Contrast Analysis'!BN4)-FIND("+",'Colour Contrast Analysis'!BN4)-2))-11))=0,"",IF(VALUE(LEFT(RIGHT('Colour Contrast Analysis'!BN4,LEN('Colour Contrast Analysis'!BN4)-FIND("+",'Colour Contrast Analysis'!BN4)-2),LEN(RIGHT('Colour Contrast Analysis'!BN4,LEN('Colour Contrast Analysis'!BN4)-FIND("+",'Colour Contrast Analysis'!BN4)-2))-11))=1,CHAR(10)&amp;VALUE(LEFT(RIGHT('Colour Contrast Analysis'!BN4,LEN('Colour Contrast Analysis'!BN4)-FIND("+",'Colour Contrast Analysis'!BN4)-2),LEN(RIGHT('Colour Contrast Analysis'!BN4,LEN('Colour Contrast Analysis'!BN4)-FIND("+",'Colour Contrast Analysis'!BN4)-2))-11)) &amp; " combination of foreground and background colours is technically conformant, but its contrast should be increased.",CHAR(10)&amp;VALUE(LEFT(RIGHT('Colour Contrast Analysis'!BN4,LEN('Colour Contrast Analysis'!BN4)-FIND("+",'Colour Contrast Analysis'!BN4)-2),LEN(RIGHT('Colour Contrast Analysis'!BN4,LEN('Colour Contrast Analysis'!BN4)-FIND("+",'Colour Contrast Analysis'!BN4)-2))-11))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AT89" s="166" t="str">
        <f>LEFT('Colour Contrast Analysis'!BO4,FIND(" ",'Colour Contrast Analysis'!BO4)-1)&amp;" combination"&amp;IF(VALUE(LEFT('Colour Contrast Analysis'!BO4,FIND(" ",'Colour Contrast Analysis'!BO4)))=1,"","s")&amp;" of foreground and background colours do"&amp;IF(VALUE(LEFT('Colour Contrast Analysis'!BO4,FIND(" ",'Colour Contrast Analysis'!BO4)))=1,"es","")&amp;" not have sufficient contrast."&amp;IF(VALUE(LEFT(RIGHT('Colour Contrast Analysis'!BO4,LEN('Colour Contrast Analysis'!BO4)-FIND("+",'Colour Contrast Analysis'!BO4)-2),LEN(RIGHT('Colour Contrast Analysis'!BO4,LEN('Colour Contrast Analysis'!BO4)-FIND("+",'Colour Contrast Analysis'!BO4)-2))-11))=0,"",IF(VALUE(LEFT(RIGHT('Colour Contrast Analysis'!BO4,LEN('Colour Contrast Analysis'!BO4)-FIND("+",'Colour Contrast Analysis'!BO4)-2),LEN(RIGHT('Colour Contrast Analysis'!BO4,LEN('Colour Contrast Analysis'!BO4)-FIND("+",'Colour Contrast Analysis'!BO4)-2))-11))=1,CHAR(10)&amp;VALUE(LEFT(RIGHT('Colour Contrast Analysis'!BO4,LEN('Colour Contrast Analysis'!BO4)-FIND("+",'Colour Contrast Analysis'!BO4)-2),LEN(RIGHT('Colour Contrast Analysis'!BO4,LEN('Colour Contrast Analysis'!BO4)-FIND("+",'Colour Contrast Analysis'!BO4)-2))-11)) &amp; " combination of foreground and background colours is technically conformant, but its contrast should be increased.",CHAR(10)&amp;VALUE(LEFT(RIGHT('Colour Contrast Analysis'!BO4,LEN('Colour Contrast Analysis'!BO4)-FIND("+",'Colour Contrast Analysis'!BO4)-2),LEN(RIGHT('Colour Contrast Analysis'!BO4,LEN('Colour Contrast Analysis'!BO4)-FIND("+",'Colour Contrast Analysis'!BO4)-2))-11))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AU89" s="166" t="str">
        <f>LEFT('Colour Contrast Analysis'!BP4,FIND(" ",'Colour Contrast Analysis'!BP4)-1)&amp;" combination"&amp;IF(VALUE(LEFT('Colour Contrast Analysis'!BP4,FIND(" ",'Colour Contrast Analysis'!BP4)))=1,"","s")&amp;" of foreground and background colours do"&amp;IF(VALUE(LEFT('Colour Contrast Analysis'!BP4,FIND(" ",'Colour Contrast Analysis'!BP4)))=1,"es","")&amp;" not have sufficient contrast."&amp;IF(VALUE(LEFT(RIGHT('Colour Contrast Analysis'!BP4,LEN('Colour Contrast Analysis'!BP4)-FIND("+",'Colour Contrast Analysis'!BP4)-2),LEN(RIGHT('Colour Contrast Analysis'!BP4,LEN('Colour Contrast Analysis'!BP4)-FIND("+",'Colour Contrast Analysis'!BP4)-2))-11))=0,"",IF(VALUE(LEFT(RIGHT('Colour Contrast Analysis'!BP4,LEN('Colour Contrast Analysis'!BP4)-FIND("+",'Colour Contrast Analysis'!BP4)-2),LEN(RIGHT('Colour Contrast Analysis'!BP4,LEN('Colour Contrast Analysis'!BP4)-FIND("+",'Colour Contrast Analysis'!BP4)-2))-11))=1,CHAR(10)&amp;VALUE(LEFT(RIGHT('Colour Contrast Analysis'!BP4,LEN('Colour Contrast Analysis'!BP4)-FIND("+",'Colour Contrast Analysis'!BP4)-2),LEN(RIGHT('Colour Contrast Analysis'!BP4,LEN('Colour Contrast Analysis'!BP4)-FIND("+",'Colour Contrast Analysis'!BP4)-2))-11)) &amp; " combination of foreground and background colours is technically conformant, but its contrast should be increased.",CHAR(10)&amp;VALUE(LEFT(RIGHT('Colour Contrast Analysis'!BP4,LEN('Colour Contrast Analysis'!BP4)-FIND("+",'Colour Contrast Analysis'!BP4)-2),LEN(RIGHT('Colour Contrast Analysis'!BP4,LEN('Colour Contrast Analysis'!BP4)-FIND("+",'Colour Contrast Analysis'!BP4)-2))-11))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AV89" s="166" t="str">
        <f>LEFT('Colour Contrast Analysis'!BQ4,FIND(" ",'Colour Contrast Analysis'!BQ4)-1)&amp;" combination"&amp;IF(VALUE(LEFT('Colour Contrast Analysis'!BQ4,FIND(" ",'Colour Contrast Analysis'!BQ4)))=1,"","s")&amp;" of foreground and background colours do"&amp;IF(VALUE(LEFT('Colour Contrast Analysis'!BQ4,FIND(" ",'Colour Contrast Analysis'!BQ4)))=1,"es","")&amp;" not have sufficient contrast."&amp;IF(VALUE(LEFT(RIGHT('Colour Contrast Analysis'!BQ4,LEN('Colour Contrast Analysis'!BQ4)-FIND("+",'Colour Contrast Analysis'!BQ4)-2),LEN(RIGHT('Colour Contrast Analysis'!BQ4,LEN('Colour Contrast Analysis'!BQ4)-FIND("+",'Colour Contrast Analysis'!BQ4)-2))-11))=0,"",IF(VALUE(LEFT(RIGHT('Colour Contrast Analysis'!BQ4,LEN('Colour Contrast Analysis'!BQ4)-FIND("+",'Colour Contrast Analysis'!BQ4)-2),LEN(RIGHT('Colour Contrast Analysis'!BQ4,LEN('Colour Contrast Analysis'!BQ4)-FIND("+",'Colour Contrast Analysis'!BQ4)-2))-11))=1,CHAR(10)&amp;VALUE(LEFT(RIGHT('Colour Contrast Analysis'!BQ4,LEN('Colour Contrast Analysis'!BQ4)-FIND("+",'Colour Contrast Analysis'!BQ4)-2),LEN(RIGHT('Colour Contrast Analysis'!BQ4,LEN('Colour Contrast Analysis'!BQ4)-FIND("+",'Colour Contrast Analysis'!BQ4)-2))-11)) &amp; " combination of foreground and background colours is technically conformant, but its contrast should be increased.",CHAR(10)&amp;VALUE(LEFT(RIGHT('Colour Contrast Analysis'!BQ4,LEN('Colour Contrast Analysis'!BQ4)-FIND("+",'Colour Contrast Analysis'!BQ4)-2),LEN(RIGHT('Colour Contrast Analysis'!BQ4,LEN('Colour Contrast Analysis'!BQ4)-FIND("+",'Colour Contrast Analysis'!BQ4)-2))-11))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AW89" s="166" t="str">
        <f>LEFT('Colour Contrast Analysis'!BR4,FIND(" ",'Colour Contrast Analysis'!BR4)-1)&amp;" combination"&amp;IF(VALUE(LEFT('Colour Contrast Analysis'!BR4,FIND(" ",'Colour Contrast Analysis'!BR4)))=1,"","s")&amp;" of foreground and background colours do"&amp;IF(VALUE(LEFT('Colour Contrast Analysis'!BR4,FIND(" ",'Colour Contrast Analysis'!BR4)))=1,"es","")&amp;" not have sufficient contrast."&amp;IF(VALUE(LEFT(RIGHT('Colour Contrast Analysis'!BR4,LEN('Colour Contrast Analysis'!BR4)-FIND("+",'Colour Contrast Analysis'!BR4)-2),LEN(RIGHT('Colour Contrast Analysis'!BR4,LEN('Colour Contrast Analysis'!BR4)-FIND("+",'Colour Contrast Analysis'!BR4)-2))-11))=0,"",IF(VALUE(LEFT(RIGHT('Colour Contrast Analysis'!BR4,LEN('Colour Contrast Analysis'!BR4)-FIND("+",'Colour Contrast Analysis'!BR4)-2),LEN(RIGHT('Colour Contrast Analysis'!BR4,LEN('Colour Contrast Analysis'!BR4)-FIND("+",'Colour Contrast Analysis'!BR4)-2))-11))=1,CHAR(10)&amp;VALUE(LEFT(RIGHT('Colour Contrast Analysis'!BR4,LEN('Colour Contrast Analysis'!BR4)-FIND("+",'Colour Contrast Analysis'!BR4)-2),LEN(RIGHT('Colour Contrast Analysis'!BR4,LEN('Colour Contrast Analysis'!BR4)-FIND("+",'Colour Contrast Analysis'!BR4)-2))-11)) &amp; " combination of foreground and background colours is technically conformant, but its contrast should be increased.",CHAR(10)&amp;VALUE(LEFT(RIGHT('Colour Contrast Analysis'!BR4,LEN('Colour Contrast Analysis'!BR4)-FIND("+",'Colour Contrast Analysis'!BR4)-2),LEN(RIGHT('Colour Contrast Analysis'!BR4,LEN('Colour Contrast Analysis'!BR4)-FIND("+",'Colour Contrast Analysis'!BR4)-2))-11))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AX89" s="166" t="str">
        <f>LEFT('Colour Contrast Analysis'!BS4,FIND(" ",'Colour Contrast Analysis'!BS4)-1)&amp;" combination"&amp;IF(VALUE(LEFT('Colour Contrast Analysis'!BS4,FIND(" ",'Colour Contrast Analysis'!BS4)))=1,"","s")&amp;" of foreground and background colours do"&amp;IF(VALUE(LEFT('Colour Contrast Analysis'!BS4,FIND(" ",'Colour Contrast Analysis'!BS4)))=1,"es","")&amp;" not have sufficient contrast."&amp;IF(VALUE(LEFT(RIGHT('Colour Contrast Analysis'!BS4,LEN('Colour Contrast Analysis'!BS4)-FIND("+",'Colour Contrast Analysis'!BS4)-2),LEN(RIGHT('Colour Contrast Analysis'!BS4,LEN('Colour Contrast Analysis'!BS4)-FIND("+",'Colour Contrast Analysis'!BS4)-2))-11))=0,"",IF(VALUE(LEFT(RIGHT('Colour Contrast Analysis'!BS4,LEN('Colour Contrast Analysis'!BS4)-FIND("+",'Colour Contrast Analysis'!BS4)-2),LEN(RIGHT('Colour Contrast Analysis'!BS4,LEN('Colour Contrast Analysis'!BS4)-FIND("+",'Colour Contrast Analysis'!BS4)-2))-11))=1,CHAR(10)&amp;VALUE(LEFT(RIGHT('Colour Contrast Analysis'!BS4,LEN('Colour Contrast Analysis'!BS4)-FIND("+",'Colour Contrast Analysis'!BS4)-2),LEN(RIGHT('Colour Contrast Analysis'!BS4,LEN('Colour Contrast Analysis'!BS4)-FIND("+",'Colour Contrast Analysis'!BS4)-2))-11)) &amp; " combination of foreground and background colours is technically conformant, but its contrast should be increased.",CHAR(10)&amp;VALUE(LEFT(RIGHT('Colour Contrast Analysis'!BS4,LEN('Colour Contrast Analysis'!BS4)-FIND("+",'Colour Contrast Analysis'!BS4)-2),LEN(RIGHT('Colour Contrast Analysis'!BS4,LEN('Colour Contrast Analysis'!BS4)-FIND("+",'Colour Contrast Analysis'!BS4)-2))-11))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AY89" s="166" t="str">
        <f>LEFT('Colour Contrast Analysis'!BT4,FIND(" ",'Colour Contrast Analysis'!BT4)-1)&amp;" combination"&amp;IF(VALUE(LEFT('Colour Contrast Analysis'!BT4,FIND(" ",'Colour Contrast Analysis'!BT4)))=1,"","s")&amp;" of foreground and background colours do"&amp;IF(VALUE(LEFT('Colour Contrast Analysis'!BT4,FIND(" ",'Colour Contrast Analysis'!BT4)))=1,"es","")&amp;" not have sufficient contrast."&amp;IF(VALUE(LEFT(RIGHT('Colour Contrast Analysis'!BT4,LEN('Colour Contrast Analysis'!BT4)-FIND("+",'Colour Contrast Analysis'!BT4)-2),LEN(RIGHT('Colour Contrast Analysis'!BT4,LEN('Colour Contrast Analysis'!BT4)-FIND("+",'Colour Contrast Analysis'!BT4)-2))-11))=0,"",IF(VALUE(LEFT(RIGHT('Colour Contrast Analysis'!BT4,LEN('Colour Contrast Analysis'!BT4)-FIND("+",'Colour Contrast Analysis'!BT4)-2),LEN(RIGHT('Colour Contrast Analysis'!BT4,LEN('Colour Contrast Analysis'!BT4)-FIND("+",'Colour Contrast Analysis'!BT4)-2))-11))=1,CHAR(10)&amp;VALUE(LEFT(RIGHT('Colour Contrast Analysis'!BT4,LEN('Colour Contrast Analysis'!BT4)-FIND("+",'Colour Contrast Analysis'!BT4)-2),LEN(RIGHT('Colour Contrast Analysis'!BT4,LEN('Colour Contrast Analysis'!BT4)-FIND("+",'Colour Contrast Analysis'!BT4)-2))-11)) &amp; " combination of foreground and background colours is technically conformant, but its contrast should be increased.",CHAR(10)&amp;VALUE(LEFT(RIGHT('Colour Contrast Analysis'!BT4,LEN('Colour Contrast Analysis'!BT4)-FIND("+",'Colour Contrast Analysis'!BT4)-2),LEN(RIGHT('Colour Contrast Analysis'!BT4,LEN('Colour Contrast Analysis'!BT4)-FIND("+",'Colour Contrast Analysis'!BT4)-2))-11))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AZ89" s="166" t="str">
        <f>LEFT('Colour Contrast Analysis'!BU4,FIND(" ",'Colour Contrast Analysis'!BU4)-1)&amp;" combination"&amp;IF(VALUE(LEFT('Colour Contrast Analysis'!BU4,FIND(" ",'Colour Contrast Analysis'!BU4)))=1,"","s")&amp;" of foreground and background colours do"&amp;IF(VALUE(LEFT('Colour Contrast Analysis'!BU4,FIND(" ",'Colour Contrast Analysis'!BU4)))=1,"es","")&amp;" not have sufficient contrast."&amp;IF(VALUE(LEFT(RIGHT('Colour Contrast Analysis'!BU4,LEN('Colour Contrast Analysis'!BU4)-FIND("+",'Colour Contrast Analysis'!BU4)-2),LEN(RIGHT('Colour Contrast Analysis'!BU4,LEN('Colour Contrast Analysis'!BU4)-FIND("+",'Colour Contrast Analysis'!BU4)-2))-11))=0,"",IF(VALUE(LEFT(RIGHT('Colour Contrast Analysis'!BU4,LEN('Colour Contrast Analysis'!BU4)-FIND("+",'Colour Contrast Analysis'!BU4)-2),LEN(RIGHT('Colour Contrast Analysis'!BU4,LEN('Colour Contrast Analysis'!BU4)-FIND("+",'Colour Contrast Analysis'!BU4)-2))-11))=1,CHAR(10)&amp;VALUE(LEFT(RIGHT('Colour Contrast Analysis'!BU4,LEN('Colour Contrast Analysis'!BU4)-FIND("+",'Colour Contrast Analysis'!BU4)-2),LEN(RIGHT('Colour Contrast Analysis'!BU4,LEN('Colour Contrast Analysis'!BU4)-FIND("+",'Colour Contrast Analysis'!BU4)-2))-11)) &amp; " combination of foreground and background colours is technically conformant, but its contrast should be increased.",CHAR(10)&amp;VALUE(LEFT(RIGHT('Colour Contrast Analysis'!BU4,LEN('Colour Contrast Analysis'!BU4)-FIND("+",'Colour Contrast Analysis'!BU4)-2),LEN(RIGHT('Colour Contrast Analysis'!BU4,LEN('Colour Contrast Analysis'!BU4)-FIND("+",'Colour Contrast Analysis'!BU4)-2))-11))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BA89" s="166" t="str">
        <f>LEFT('Colour Contrast Analysis'!BV4,FIND(" ",'Colour Contrast Analysis'!BV4)-1)&amp;" combination"&amp;IF(VALUE(LEFT('Colour Contrast Analysis'!BV4,FIND(" ",'Colour Contrast Analysis'!BV4)))=1,"","s")&amp;" of foreground and background colours do"&amp;IF(VALUE(LEFT('Colour Contrast Analysis'!BV4,FIND(" ",'Colour Contrast Analysis'!BV4)))=1,"es","")&amp;" not have sufficient contrast."&amp;IF(VALUE(LEFT(RIGHT('Colour Contrast Analysis'!BV4,LEN('Colour Contrast Analysis'!BV4)-FIND("+",'Colour Contrast Analysis'!BV4)-2),LEN(RIGHT('Colour Contrast Analysis'!BV4,LEN('Colour Contrast Analysis'!BV4)-FIND("+",'Colour Contrast Analysis'!BV4)-2))-11))=0,"",IF(VALUE(LEFT(RIGHT('Colour Contrast Analysis'!BV4,LEN('Colour Contrast Analysis'!BV4)-FIND("+",'Colour Contrast Analysis'!BV4)-2),LEN(RIGHT('Colour Contrast Analysis'!BV4,LEN('Colour Contrast Analysis'!BV4)-FIND("+",'Colour Contrast Analysis'!BV4)-2))-11))=1,CHAR(10)&amp;VALUE(LEFT(RIGHT('Colour Contrast Analysis'!BV4,LEN('Colour Contrast Analysis'!BV4)-FIND("+",'Colour Contrast Analysis'!BV4)-2),LEN(RIGHT('Colour Contrast Analysis'!BV4,LEN('Colour Contrast Analysis'!BV4)-FIND("+",'Colour Contrast Analysis'!BV4)-2))-11)) &amp; " combination of foreground and background colours is technically conformant, but its contrast should be increased.",CHAR(10)&amp;VALUE(LEFT(RIGHT('Colour Contrast Analysis'!BV4,LEN('Colour Contrast Analysis'!BV4)-FIND("+",'Colour Contrast Analysis'!BV4)-2),LEN(RIGHT('Colour Contrast Analysis'!BV4,LEN('Colour Contrast Analysis'!BV4)-FIND("+",'Colour Contrast Analysis'!BV4)-2))-11))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BB89" s="166" t="str">
        <f>LEFT('Colour Contrast Analysis'!BW4,FIND(" ",'Colour Contrast Analysis'!BW4)-1)&amp;" combination"&amp;IF(VALUE(LEFT('Colour Contrast Analysis'!BW4,FIND(" ",'Colour Contrast Analysis'!BW4)))=1,"","s")&amp;" of foreground and background colours do"&amp;IF(VALUE(LEFT('Colour Contrast Analysis'!BW4,FIND(" ",'Colour Contrast Analysis'!BW4)))=1,"es","")&amp;" not have sufficient contrast."&amp;IF(VALUE(LEFT(RIGHT('Colour Contrast Analysis'!BW4,LEN('Colour Contrast Analysis'!BW4)-FIND("+",'Colour Contrast Analysis'!BW4)-2),LEN(RIGHT('Colour Contrast Analysis'!BW4,LEN('Colour Contrast Analysis'!BW4)-FIND("+",'Colour Contrast Analysis'!BW4)-2))-11))=0,"",IF(VALUE(LEFT(RIGHT('Colour Contrast Analysis'!BW4,LEN('Colour Contrast Analysis'!BW4)-FIND("+",'Colour Contrast Analysis'!BW4)-2),LEN(RIGHT('Colour Contrast Analysis'!BW4,LEN('Colour Contrast Analysis'!BW4)-FIND("+",'Colour Contrast Analysis'!BW4)-2))-11))=1,CHAR(10)&amp;VALUE(LEFT(RIGHT('Colour Contrast Analysis'!BW4,LEN('Colour Contrast Analysis'!BW4)-FIND("+",'Colour Contrast Analysis'!BW4)-2),LEN(RIGHT('Colour Contrast Analysis'!BW4,LEN('Colour Contrast Analysis'!BW4)-FIND("+",'Colour Contrast Analysis'!BW4)-2))-11)) &amp; " combination of foreground and background colours is technically conformant, but its contrast should be increased.",CHAR(10)&amp;VALUE(LEFT(RIGHT('Colour Contrast Analysis'!BW4,LEN('Colour Contrast Analysis'!BW4)-FIND("+",'Colour Contrast Analysis'!BW4)-2),LEN(RIGHT('Colour Contrast Analysis'!BW4,LEN('Colour Contrast Analysis'!BW4)-FIND("+",'Colour Contrast Analysis'!BW4)-2))-11))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BC89" s="166" t="str">
        <f>LEFT('Colour Contrast Analysis'!BX4,FIND(" ",'Colour Contrast Analysis'!BX4)-1)&amp;" combination"&amp;IF(VALUE(LEFT('Colour Contrast Analysis'!BX4,FIND(" ",'Colour Contrast Analysis'!BX4)))=1,"","s")&amp;" of foreground and background colours do"&amp;IF(VALUE(LEFT('Colour Contrast Analysis'!BX4,FIND(" ",'Colour Contrast Analysis'!BX4)))=1,"es","")&amp;" not have sufficient contrast."&amp;IF(VALUE(LEFT(RIGHT('Colour Contrast Analysis'!BX4,LEN('Colour Contrast Analysis'!BX4)-FIND("+",'Colour Contrast Analysis'!BX4)-2),LEN(RIGHT('Colour Contrast Analysis'!BX4,LEN('Colour Contrast Analysis'!BX4)-FIND("+",'Colour Contrast Analysis'!BX4)-2))-11))=0,"",IF(VALUE(LEFT(RIGHT('Colour Contrast Analysis'!BX4,LEN('Colour Contrast Analysis'!BX4)-FIND("+",'Colour Contrast Analysis'!BX4)-2),LEN(RIGHT('Colour Contrast Analysis'!BX4,LEN('Colour Contrast Analysis'!BX4)-FIND("+",'Colour Contrast Analysis'!BX4)-2))-11))=1,CHAR(10)&amp;VALUE(LEFT(RIGHT('Colour Contrast Analysis'!BX4,LEN('Colour Contrast Analysis'!BX4)-FIND("+",'Colour Contrast Analysis'!BX4)-2),LEN(RIGHT('Colour Contrast Analysis'!BX4,LEN('Colour Contrast Analysis'!BX4)-FIND("+",'Colour Contrast Analysis'!BX4)-2))-11)) &amp; " combination of foreground and background colours is technically conformant, but its contrast should be increased.",CHAR(10)&amp;VALUE(LEFT(RIGHT('Colour Contrast Analysis'!BX4,LEN('Colour Contrast Analysis'!BX4)-FIND("+",'Colour Contrast Analysis'!BX4)-2),LEN(RIGHT('Colour Contrast Analysis'!BX4,LEN('Colour Contrast Analysis'!BX4)-FIND("+",'Colour Contrast Analysis'!BX4)-2))-11))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BD89" s="166" t="str">
        <f>LEFT('Colour Contrast Analysis'!BY4,FIND(" ",'Colour Contrast Analysis'!BY4)-1)&amp;" combination"&amp;IF(VALUE(LEFT('Colour Contrast Analysis'!BY4,FIND(" ",'Colour Contrast Analysis'!BY4)))=1,"","s")&amp;" of foreground and background colours do"&amp;IF(VALUE(LEFT('Colour Contrast Analysis'!BY4,FIND(" ",'Colour Contrast Analysis'!BY4)))=1,"es","")&amp;" not have sufficient contrast."&amp;IF(VALUE(LEFT(RIGHT('Colour Contrast Analysis'!BY4,LEN('Colour Contrast Analysis'!BY4)-FIND("+",'Colour Contrast Analysis'!BY4)-2),LEN(RIGHT('Colour Contrast Analysis'!BY4,LEN('Colour Contrast Analysis'!BY4)-FIND("+",'Colour Contrast Analysis'!BY4)-2))-11))=0,"",IF(VALUE(LEFT(RIGHT('Colour Contrast Analysis'!BY4,LEN('Colour Contrast Analysis'!BY4)-FIND("+",'Colour Contrast Analysis'!BY4)-2),LEN(RIGHT('Colour Contrast Analysis'!BY4,LEN('Colour Contrast Analysis'!BY4)-FIND("+",'Colour Contrast Analysis'!BY4)-2))-11))=1,CHAR(10)&amp;VALUE(LEFT(RIGHT('Colour Contrast Analysis'!BY4,LEN('Colour Contrast Analysis'!BY4)-FIND("+",'Colour Contrast Analysis'!BY4)-2),LEN(RIGHT('Colour Contrast Analysis'!BY4,LEN('Colour Contrast Analysis'!BY4)-FIND("+",'Colour Contrast Analysis'!BY4)-2))-11)) &amp; " combination of foreground and background colours is technically conformant, but its contrast should be increased.",CHAR(10)&amp;VALUE(LEFT(RIGHT('Colour Contrast Analysis'!BY4,LEN('Colour Contrast Analysis'!BY4)-FIND("+",'Colour Contrast Analysis'!BY4)-2),LEN(RIGHT('Colour Contrast Analysis'!BY4,LEN('Colour Contrast Analysis'!BY4)-FIND("+",'Colour Contrast Analysis'!BY4)-2))-11))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BE89" s="166" t="str">
        <f>LEFT('Colour Contrast Analysis'!BZ4,FIND(" ",'Colour Contrast Analysis'!BZ4)-1)&amp;" combination"&amp;IF(VALUE(LEFT('Colour Contrast Analysis'!BZ4,FIND(" ",'Colour Contrast Analysis'!BZ4)))=1,"","s")&amp;" of foreground and background colours do"&amp;IF(VALUE(LEFT('Colour Contrast Analysis'!BZ4,FIND(" ",'Colour Contrast Analysis'!BZ4)))=1,"es","")&amp;" not have sufficient contrast."&amp;IF(VALUE(LEFT(RIGHT('Colour Contrast Analysis'!BZ4,LEN('Colour Contrast Analysis'!BZ4)-FIND("+",'Colour Contrast Analysis'!BZ4)-2),LEN(RIGHT('Colour Contrast Analysis'!BZ4,LEN('Colour Contrast Analysis'!BZ4)-FIND("+",'Colour Contrast Analysis'!BZ4)-2))-11))=0,"",IF(VALUE(LEFT(RIGHT('Colour Contrast Analysis'!BZ4,LEN('Colour Contrast Analysis'!BZ4)-FIND("+",'Colour Contrast Analysis'!BZ4)-2),LEN(RIGHT('Colour Contrast Analysis'!BZ4,LEN('Colour Contrast Analysis'!BZ4)-FIND("+",'Colour Contrast Analysis'!BZ4)-2))-11))=1,CHAR(10)&amp;VALUE(LEFT(RIGHT('Colour Contrast Analysis'!BZ4,LEN('Colour Contrast Analysis'!BZ4)-FIND("+",'Colour Contrast Analysis'!BZ4)-2),LEN(RIGHT('Colour Contrast Analysis'!BZ4,LEN('Colour Contrast Analysis'!BZ4)-FIND("+",'Colour Contrast Analysis'!BZ4)-2))-11)) &amp; " combination of foreground and background colours is technically conformant, but its contrast should be increased.",CHAR(10)&amp;VALUE(LEFT(RIGHT('Colour Contrast Analysis'!BZ4,LEN('Colour Contrast Analysis'!BZ4)-FIND("+",'Colour Contrast Analysis'!BZ4)-2),LEN(RIGHT('Colour Contrast Analysis'!BZ4,LEN('Colour Contrast Analysis'!BZ4)-FIND("+",'Colour Contrast Analysis'!BZ4)-2))-11))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BF89" s="166" t="str">
        <f>LEFT('Colour Contrast Analysis'!CA4,FIND(" ",'Colour Contrast Analysis'!CA4)-1)&amp;" combination"&amp;IF(VALUE(LEFT('Colour Contrast Analysis'!CA4,FIND(" ",'Colour Contrast Analysis'!CA4)))=1,"","s")&amp;" of foreground and background colours do"&amp;IF(VALUE(LEFT('Colour Contrast Analysis'!CA4,FIND(" ",'Colour Contrast Analysis'!CA4)))=1,"es","")&amp;" not have sufficient contrast."&amp;IF(VALUE(LEFT(RIGHT('Colour Contrast Analysis'!CA4,LEN('Colour Contrast Analysis'!CA4)-FIND("+",'Colour Contrast Analysis'!CA4)-2),LEN(RIGHT('Colour Contrast Analysis'!CA4,LEN('Colour Contrast Analysis'!CA4)-FIND("+",'Colour Contrast Analysis'!CA4)-2))-11))=0,"",IF(VALUE(LEFT(RIGHT('Colour Contrast Analysis'!CA4,LEN('Colour Contrast Analysis'!CA4)-FIND("+",'Colour Contrast Analysis'!CA4)-2),LEN(RIGHT('Colour Contrast Analysis'!CA4,LEN('Colour Contrast Analysis'!CA4)-FIND("+",'Colour Contrast Analysis'!CA4)-2))-11))=1,CHAR(10)&amp;VALUE(LEFT(RIGHT('Colour Contrast Analysis'!CA4,LEN('Colour Contrast Analysis'!CA4)-FIND("+",'Colour Contrast Analysis'!CA4)-2),LEN(RIGHT('Colour Contrast Analysis'!CA4,LEN('Colour Contrast Analysis'!CA4)-FIND("+",'Colour Contrast Analysis'!CA4)-2))-11)) &amp; " combination of foreground and background colours is technically conformant, but its contrast should be increased.",CHAR(10)&amp;VALUE(LEFT(RIGHT('Colour Contrast Analysis'!CA4,LEN('Colour Contrast Analysis'!CA4)-FIND("+",'Colour Contrast Analysis'!CA4)-2),LEN(RIGHT('Colour Contrast Analysis'!CA4,LEN('Colour Contrast Analysis'!CA4)-FIND("+",'Colour Contrast Analysis'!CA4)-2))-11))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BG89" s="166" t="str">
        <f>LEFT('Colour Contrast Analysis'!CB4,FIND(" ",'Colour Contrast Analysis'!CB4)-1)&amp;" combination"&amp;IF(VALUE(LEFT('Colour Contrast Analysis'!CB4,FIND(" ",'Colour Contrast Analysis'!CB4)))=1,"","s")&amp;" of foreground and background colours do"&amp;IF(VALUE(LEFT('Colour Contrast Analysis'!CB4,FIND(" ",'Colour Contrast Analysis'!CB4)))=1,"es","")&amp;" not have sufficient contrast."&amp;IF(VALUE(LEFT(RIGHT('Colour Contrast Analysis'!CB4,LEN('Colour Contrast Analysis'!CB4)-FIND("+",'Colour Contrast Analysis'!CB4)-2),LEN(RIGHT('Colour Contrast Analysis'!CB4,LEN('Colour Contrast Analysis'!CB4)-FIND("+",'Colour Contrast Analysis'!CB4)-2))-11))=0,"",IF(VALUE(LEFT(RIGHT('Colour Contrast Analysis'!CB4,LEN('Colour Contrast Analysis'!CB4)-FIND("+",'Colour Contrast Analysis'!CB4)-2),LEN(RIGHT('Colour Contrast Analysis'!CB4,LEN('Colour Contrast Analysis'!CB4)-FIND("+",'Colour Contrast Analysis'!CB4)-2))-11))=1,CHAR(10)&amp;VALUE(LEFT(RIGHT('Colour Contrast Analysis'!CB4,LEN('Colour Contrast Analysis'!CB4)-FIND("+",'Colour Contrast Analysis'!CB4)-2),LEN(RIGHT('Colour Contrast Analysis'!CB4,LEN('Colour Contrast Analysis'!CB4)-FIND("+",'Colour Contrast Analysis'!CB4)-2))-11)) &amp; " combination of foreground and background colours is technically conformant, but its contrast should be increased.",CHAR(10)&amp;VALUE(LEFT(RIGHT('Colour Contrast Analysis'!CB4,LEN('Colour Contrast Analysis'!CB4)-FIND("+",'Colour Contrast Analysis'!CB4)-2),LEN(RIGHT('Colour Contrast Analysis'!CB4,LEN('Colour Contrast Analysis'!CB4)-FIND("+",'Colour Contrast Analysis'!CB4)-2))-11))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BH89" s="166" t="str">
        <f>LEFT('Colour Contrast Analysis'!CC4,FIND(" ",'Colour Contrast Analysis'!CC4)-1)&amp;" combination"&amp;IF(VALUE(LEFT('Colour Contrast Analysis'!CC4,FIND(" ",'Colour Contrast Analysis'!CC4)))=1,"","s")&amp;" of foreground and background colours do"&amp;IF(VALUE(LEFT('Colour Contrast Analysis'!CC4,FIND(" ",'Colour Contrast Analysis'!CC4)))=1,"es","")&amp;" not have sufficient contrast."&amp;IF(VALUE(LEFT(RIGHT('Colour Contrast Analysis'!CC4,LEN('Colour Contrast Analysis'!CC4)-FIND("+",'Colour Contrast Analysis'!CC4)-2),LEN(RIGHT('Colour Contrast Analysis'!CC4,LEN('Colour Contrast Analysis'!CC4)-FIND("+",'Colour Contrast Analysis'!CC4)-2))-11))=0,"",IF(VALUE(LEFT(RIGHT('Colour Contrast Analysis'!CC4,LEN('Colour Contrast Analysis'!CC4)-FIND("+",'Colour Contrast Analysis'!CC4)-2),LEN(RIGHT('Colour Contrast Analysis'!CC4,LEN('Colour Contrast Analysis'!CC4)-FIND("+",'Colour Contrast Analysis'!CC4)-2))-11))=1,CHAR(10)&amp;VALUE(LEFT(RIGHT('Colour Contrast Analysis'!CC4,LEN('Colour Contrast Analysis'!CC4)-FIND("+",'Colour Contrast Analysis'!CC4)-2),LEN(RIGHT('Colour Contrast Analysis'!CC4,LEN('Colour Contrast Analysis'!CC4)-FIND("+",'Colour Contrast Analysis'!CC4)-2))-11)) &amp; " combination of foreground and background colours is technically conformant, but its contrast should be increased.",CHAR(10)&amp;VALUE(LEFT(RIGHT('Colour Contrast Analysis'!CC4,LEN('Colour Contrast Analysis'!CC4)-FIND("+",'Colour Contrast Analysis'!CC4)-2),LEN(RIGHT('Colour Contrast Analysis'!CC4,LEN('Colour Contrast Analysis'!CC4)-FIND("+",'Colour Contrast Analysis'!CC4)-2))-11))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BI89" s="166" t="str">
        <f>LEFT('Colour Contrast Analysis'!CD4,FIND(" ",'Colour Contrast Analysis'!CD4)-1)&amp;" combination"&amp;IF(VALUE(LEFT('Colour Contrast Analysis'!CD4,FIND(" ",'Colour Contrast Analysis'!CD4)))=1,"","s")&amp;" of foreground and background colours do"&amp;IF(VALUE(LEFT('Colour Contrast Analysis'!CD4,FIND(" ",'Colour Contrast Analysis'!CD4)))=1,"es","")&amp;" not have sufficient contrast."&amp;IF(VALUE(LEFT(RIGHT('Colour Contrast Analysis'!CD4,LEN('Colour Contrast Analysis'!CD4)-FIND("+",'Colour Contrast Analysis'!CD4)-2),LEN(RIGHT('Colour Contrast Analysis'!CD4,LEN('Colour Contrast Analysis'!CD4)-FIND("+",'Colour Contrast Analysis'!CD4)-2))-11))=0,"",IF(VALUE(LEFT(RIGHT('Colour Contrast Analysis'!CD4,LEN('Colour Contrast Analysis'!CD4)-FIND("+",'Colour Contrast Analysis'!CD4)-2),LEN(RIGHT('Colour Contrast Analysis'!CD4,LEN('Colour Contrast Analysis'!CD4)-FIND("+",'Colour Contrast Analysis'!CD4)-2))-11))=1,CHAR(10)&amp;VALUE(LEFT(RIGHT('Colour Contrast Analysis'!CD4,LEN('Colour Contrast Analysis'!CD4)-FIND("+",'Colour Contrast Analysis'!CD4)-2),LEN(RIGHT('Colour Contrast Analysis'!CD4,LEN('Colour Contrast Analysis'!CD4)-FIND("+",'Colour Contrast Analysis'!CD4)-2))-11)) &amp; " combination of foreground and background colours is technically conformant, but its contrast should be increased.",CHAR(10)&amp;VALUE(LEFT(RIGHT('Colour Contrast Analysis'!CD4,LEN('Colour Contrast Analysis'!CD4)-FIND("+",'Colour Contrast Analysis'!CD4)-2),LEN(RIGHT('Colour Contrast Analysis'!CD4,LEN('Colour Contrast Analysis'!CD4)-FIND("+",'Colour Contrast Analysis'!CD4)-2))-11))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BJ89" s="166" t="str">
        <f>LEFT('Colour Contrast Analysis'!CE4,FIND(" ",'Colour Contrast Analysis'!CE4)-1)&amp;" combination"&amp;IF(VALUE(LEFT('Colour Contrast Analysis'!CE4,FIND(" ",'Colour Contrast Analysis'!CE4)))=1,"","s")&amp;" of foreground and background colours do"&amp;IF(VALUE(LEFT('Colour Contrast Analysis'!CE4,FIND(" ",'Colour Contrast Analysis'!CE4)))=1,"es","")&amp;" not have sufficient contrast."&amp;IF(VALUE(LEFT(RIGHT('Colour Contrast Analysis'!CE4,LEN('Colour Contrast Analysis'!CE4)-FIND("+",'Colour Contrast Analysis'!CE4)-2),LEN(RIGHT('Colour Contrast Analysis'!CE4,LEN('Colour Contrast Analysis'!CE4)-FIND("+",'Colour Contrast Analysis'!CE4)-2))-11))=0,"",IF(VALUE(LEFT(RIGHT('Colour Contrast Analysis'!CE4,LEN('Colour Contrast Analysis'!CE4)-FIND("+",'Colour Contrast Analysis'!CE4)-2),LEN(RIGHT('Colour Contrast Analysis'!CE4,LEN('Colour Contrast Analysis'!CE4)-FIND("+",'Colour Contrast Analysis'!CE4)-2))-11))=1,CHAR(10)&amp;VALUE(LEFT(RIGHT('Colour Contrast Analysis'!CE4,LEN('Colour Contrast Analysis'!CE4)-FIND("+",'Colour Contrast Analysis'!CE4)-2),LEN(RIGHT('Colour Contrast Analysis'!CE4,LEN('Colour Contrast Analysis'!CE4)-FIND("+",'Colour Contrast Analysis'!CE4)-2))-11)) &amp; " combination of foreground and background colours is technically conformant, but its contrast should be increased.",CHAR(10)&amp;VALUE(LEFT(RIGHT('Colour Contrast Analysis'!CE4,LEN('Colour Contrast Analysis'!CE4)-FIND("+",'Colour Contrast Analysis'!CE4)-2),LEN(RIGHT('Colour Contrast Analysis'!CE4,LEN('Colour Contrast Analysis'!CE4)-FIND("+",'Colour Contrast Analysis'!CE4)-2))-11))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BK89" s="166" t="str">
        <f>LEFT('Colour Contrast Analysis'!CF4,FIND(" ",'Colour Contrast Analysis'!CF4)-1)&amp;" combination"&amp;IF(VALUE(LEFT('Colour Contrast Analysis'!CF4,FIND(" ",'Colour Contrast Analysis'!CF4)))=1,"","s")&amp;" of foreground and background colours do"&amp;IF(VALUE(LEFT('Colour Contrast Analysis'!CF4,FIND(" ",'Colour Contrast Analysis'!CF4)))=1,"es","")&amp;" not have sufficient contrast."&amp;IF(VALUE(LEFT(RIGHT('Colour Contrast Analysis'!CF4,LEN('Colour Contrast Analysis'!CF4)-FIND("+",'Colour Contrast Analysis'!CF4)-2),LEN(RIGHT('Colour Contrast Analysis'!CF4,LEN('Colour Contrast Analysis'!CF4)-FIND("+",'Colour Contrast Analysis'!CF4)-2))-11))=0,"",IF(VALUE(LEFT(RIGHT('Colour Contrast Analysis'!CF4,LEN('Colour Contrast Analysis'!CF4)-FIND("+",'Colour Contrast Analysis'!CF4)-2),LEN(RIGHT('Colour Contrast Analysis'!CF4,LEN('Colour Contrast Analysis'!CF4)-FIND("+",'Colour Contrast Analysis'!CF4)-2))-11))=1,CHAR(10)&amp;VALUE(LEFT(RIGHT('Colour Contrast Analysis'!CF4,LEN('Colour Contrast Analysis'!CF4)-FIND("+",'Colour Contrast Analysis'!CF4)-2),LEN(RIGHT('Colour Contrast Analysis'!CF4,LEN('Colour Contrast Analysis'!CF4)-FIND("+",'Colour Contrast Analysis'!CF4)-2))-11)) &amp; " combination of foreground and background colours is technically conformant, but its contrast should be increased.",CHAR(10)&amp;VALUE(LEFT(RIGHT('Colour Contrast Analysis'!CF4,LEN('Colour Contrast Analysis'!CF4)-FIND("+",'Colour Contrast Analysis'!CF4)-2),LEN(RIGHT('Colour Contrast Analysis'!CF4,LEN('Colour Contrast Analysis'!CF4)-FIND("+",'Colour Contrast Analysis'!CF4)-2))-11))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BL89" s="166" t="str">
        <f>LEFT('Colour Contrast Analysis'!CG4,FIND(" ",'Colour Contrast Analysis'!CG4)-1)&amp;" combination"&amp;IF(VALUE(LEFT('Colour Contrast Analysis'!CG4,FIND(" ",'Colour Contrast Analysis'!CG4)))=1,"","s")&amp;" of foreground and background colours do"&amp;IF(VALUE(LEFT('Colour Contrast Analysis'!CG4,FIND(" ",'Colour Contrast Analysis'!CG4)))=1,"es","")&amp;" not have sufficient contrast."&amp;IF(VALUE(LEFT(RIGHT('Colour Contrast Analysis'!CG4,LEN('Colour Contrast Analysis'!CG4)-FIND("+",'Colour Contrast Analysis'!CG4)-2),LEN(RIGHT('Colour Contrast Analysis'!CG4,LEN('Colour Contrast Analysis'!CG4)-FIND("+",'Colour Contrast Analysis'!CG4)-2))-11))=0,"",IF(VALUE(LEFT(RIGHT('Colour Contrast Analysis'!CG4,LEN('Colour Contrast Analysis'!CG4)-FIND("+",'Colour Contrast Analysis'!CG4)-2),LEN(RIGHT('Colour Contrast Analysis'!CG4,LEN('Colour Contrast Analysis'!CG4)-FIND("+",'Colour Contrast Analysis'!CG4)-2))-11))=1,CHAR(10)&amp;VALUE(LEFT(RIGHT('Colour Contrast Analysis'!CG4,LEN('Colour Contrast Analysis'!CG4)-FIND("+",'Colour Contrast Analysis'!CG4)-2),LEN(RIGHT('Colour Contrast Analysis'!CG4,LEN('Colour Contrast Analysis'!CG4)-FIND("+",'Colour Contrast Analysis'!CG4)-2))-11)) &amp; " combination of foreground and background colours is technically conformant, but its contrast should be increased.",CHAR(10)&amp;VALUE(LEFT(RIGHT('Colour Contrast Analysis'!CG4,LEN('Colour Contrast Analysis'!CG4)-FIND("+",'Colour Contrast Analysis'!CG4)-2),LEN(RIGHT('Colour Contrast Analysis'!CG4,LEN('Colour Contrast Analysis'!CG4)-FIND("+",'Colour Contrast Analysis'!CG4)-2))-11))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BM89" s="166" t="str">
        <f>LEFT('Colour Contrast Analysis'!CH4,FIND(" ",'Colour Contrast Analysis'!CH4)-1)&amp;" combination"&amp;IF(VALUE(LEFT('Colour Contrast Analysis'!CH4,FIND(" ",'Colour Contrast Analysis'!CH4)))=1,"","s")&amp;" of foreground and background colours do"&amp;IF(VALUE(LEFT('Colour Contrast Analysis'!CH4,FIND(" ",'Colour Contrast Analysis'!CH4)))=1,"es","")&amp;" not have sufficient contrast."&amp;IF(VALUE(LEFT(RIGHT('Colour Contrast Analysis'!CH4,LEN('Colour Contrast Analysis'!CH4)-FIND("+",'Colour Contrast Analysis'!CH4)-2),LEN(RIGHT('Colour Contrast Analysis'!CH4,LEN('Colour Contrast Analysis'!CH4)-FIND("+",'Colour Contrast Analysis'!CH4)-2))-11))=0,"",IF(VALUE(LEFT(RIGHT('Colour Contrast Analysis'!CH4,LEN('Colour Contrast Analysis'!CH4)-FIND("+",'Colour Contrast Analysis'!CH4)-2),LEN(RIGHT('Colour Contrast Analysis'!CH4,LEN('Colour Contrast Analysis'!CH4)-FIND("+",'Colour Contrast Analysis'!CH4)-2))-11))=1,CHAR(10)&amp;VALUE(LEFT(RIGHT('Colour Contrast Analysis'!CH4,LEN('Colour Contrast Analysis'!CH4)-FIND("+",'Colour Contrast Analysis'!CH4)-2),LEN(RIGHT('Colour Contrast Analysis'!CH4,LEN('Colour Contrast Analysis'!CH4)-FIND("+",'Colour Contrast Analysis'!CH4)-2))-11)) &amp; " combination of foreground and background colours is technically conformant, but its contrast should be increased.",CHAR(10)&amp;VALUE(LEFT(RIGHT('Colour Contrast Analysis'!CH4,LEN('Colour Contrast Analysis'!CH4)-FIND("+",'Colour Contrast Analysis'!CH4)-2),LEN(RIGHT('Colour Contrast Analysis'!CH4,LEN('Colour Contrast Analysis'!CH4)-FIND("+",'Colour Contrast Analysis'!CH4)-2))-11))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BN89" s="166" t="str">
        <f>LEFT('Colour Contrast Analysis'!CI4,FIND(" ",'Colour Contrast Analysis'!CI4)-1)&amp;" combination"&amp;IF(VALUE(LEFT('Colour Contrast Analysis'!CI4,FIND(" ",'Colour Contrast Analysis'!CI4)))=1,"","s")&amp;" of foreground and background colours do"&amp;IF(VALUE(LEFT('Colour Contrast Analysis'!CI4,FIND(" ",'Colour Contrast Analysis'!CI4)))=1,"es","")&amp;" not have sufficient contrast."&amp;IF(VALUE(LEFT(RIGHT('Colour Contrast Analysis'!CI4,LEN('Colour Contrast Analysis'!CI4)-FIND("+",'Colour Contrast Analysis'!CI4)-2),LEN(RIGHT('Colour Contrast Analysis'!CI4,LEN('Colour Contrast Analysis'!CI4)-FIND("+",'Colour Contrast Analysis'!CI4)-2))-11))=0,"",IF(VALUE(LEFT(RIGHT('Colour Contrast Analysis'!CI4,LEN('Colour Contrast Analysis'!CI4)-FIND("+",'Colour Contrast Analysis'!CI4)-2),LEN(RIGHT('Colour Contrast Analysis'!CI4,LEN('Colour Contrast Analysis'!CI4)-FIND("+",'Colour Contrast Analysis'!CI4)-2))-11))=1,CHAR(10)&amp;VALUE(LEFT(RIGHT('Colour Contrast Analysis'!CI4,LEN('Colour Contrast Analysis'!CI4)-FIND("+",'Colour Contrast Analysis'!CI4)-2),LEN(RIGHT('Colour Contrast Analysis'!CI4,LEN('Colour Contrast Analysis'!CI4)-FIND("+",'Colour Contrast Analysis'!CI4)-2))-11)) &amp; " combination of foreground and background colours is technically conformant, but its contrast should be increased.",CHAR(10)&amp;VALUE(LEFT(RIGHT('Colour Contrast Analysis'!CI4,LEN('Colour Contrast Analysis'!CI4)-FIND("+",'Colour Contrast Analysis'!CI4)-2),LEN(RIGHT('Colour Contrast Analysis'!CI4,LEN('Colour Contrast Analysis'!CI4)-FIND("+",'Colour Contrast Analysis'!CI4)-2))-11))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BO89" s="166" t="str">
        <f>LEFT('Colour Contrast Analysis'!CJ4,FIND(" ",'Colour Contrast Analysis'!CJ4)-1)&amp;" combination"&amp;IF(VALUE(LEFT('Colour Contrast Analysis'!CJ4,FIND(" ",'Colour Contrast Analysis'!CJ4)))=1,"","s")&amp;" of foreground and background colours do"&amp;IF(VALUE(LEFT('Colour Contrast Analysis'!CJ4,FIND(" ",'Colour Contrast Analysis'!CJ4)))=1,"es","")&amp;" not have sufficient contrast."&amp;IF(VALUE(LEFT(RIGHT('Colour Contrast Analysis'!CJ4,LEN('Colour Contrast Analysis'!CJ4)-FIND("+",'Colour Contrast Analysis'!CJ4)-2),LEN(RIGHT('Colour Contrast Analysis'!CJ4,LEN('Colour Contrast Analysis'!CJ4)-FIND("+",'Colour Contrast Analysis'!CJ4)-2))-11))=0,"",IF(VALUE(LEFT(RIGHT('Colour Contrast Analysis'!CJ4,LEN('Colour Contrast Analysis'!CJ4)-FIND("+",'Colour Contrast Analysis'!CJ4)-2),LEN(RIGHT('Colour Contrast Analysis'!CJ4,LEN('Colour Contrast Analysis'!CJ4)-FIND("+",'Colour Contrast Analysis'!CJ4)-2))-11))=1,CHAR(10)&amp;VALUE(LEFT(RIGHT('Colour Contrast Analysis'!CJ4,LEN('Colour Contrast Analysis'!CJ4)-FIND("+",'Colour Contrast Analysis'!CJ4)-2),LEN(RIGHT('Colour Contrast Analysis'!CJ4,LEN('Colour Contrast Analysis'!CJ4)-FIND("+",'Colour Contrast Analysis'!CJ4)-2))-11)) &amp; " combination of foreground and background colours is technically conformant, but its contrast should be increased.",CHAR(10)&amp;VALUE(LEFT(RIGHT('Colour Contrast Analysis'!CJ4,LEN('Colour Contrast Analysis'!CJ4)-FIND("+",'Colour Contrast Analysis'!CJ4)-2),LEN(RIGHT('Colour Contrast Analysis'!CJ4,LEN('Colour Contrast Analysis'!CJ4)-FIND("+",'Colour Contrast Analysis'!CJ4)-2))-11))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BP89" s="166" t="str">
        <f>LEFT('Colour Contrast Analysis'!CK4,FIND(" ",'Colour Contrast Analysis'!CK4)-1)&amp;" combination"&amp;IF(VALUE(LEFT('Colour Contrast Analysis'!CK4,FIND(" ",'Colour Contrast Analysis'!CK4)))=1,"","s")&amp;" of foreground and background colours do"&amp;IF(VALUE(LEFT('Colour Contrast Analysis'!CK4,FIND(" ",'Colour Contrast Analysis'!CK4)))=1,"es","")&amp;" not have sufficient contrast."&amp;IF(VALUE(LEFT(RIGHT('Colour Contrast Analysis'!CK4,LEN('Colour Contrast Analysis'!CK4)-FIND("+",'Colour Contrast Analysis'!CK4)-2),LEN(RIGHT('Colour Contrast Analysis'!CK4,LEN('Colour Contrast Analysis'!CK4)-FIND("+",'Colour Contrast Analysis'!CK4)-2))-11))=0,"",IF(VALUE(LEFT(RIGHT('Colour Contrast Analysis'!CK4,LEN('Colour Contrast Analysis'!CK4)-FIND("+",'Colour Contrast Analysis'!CK4)-2),LEN(RIGHT('Colour Contrast Analysis'!CK4,LEN('Colour Contrast Analysis'!CK4)-FIND("+",'Colour Contrast Analysis'!CK4)-2))-11))=1,CHAR(10)&amp;VALUE(LEFT(RIGHT('Colour Contrast Analysis'!CK4,LEN('Colour Contrast Analysis'!CK4)-FIND("+",'Colour Contrast Analysis'!CK4)-2),LEN(RIGHT('Colour Contrast Analysis'!CK4,LEN('Colour Contrast Analysis'!CK4)-FIND("+",'Colour Contrast Analysis'!CK4)-2))-11)) &amp; " combination of foreground and background colours is technically conformant, but its contrast should be increased.",CHAR(10)&amp;VALUE(LEFT(RIGHT('Colour Contrast Analysis'!CK4,LEN('Colour Contrast Analysis'!CK4)-FIND("+",'Colour Contrast Analysis'!CK4)-2),LEN(RIGHT('Colour Contrast Analysis'!CK4,LEN('Colour Contrast Analysis'!CK4)-FIND("+",'Colour Contrast Analysis'!CK4)-2))-11))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BQ89" s="166" t="str">
        <f>LEFT('Colour Contrast Analysis'!CL4,FIND(" ",'Colour Contrast Analysis'!CL4)-1)&amp;" combination"&amp;IF(VALUE(LEFT('Colour Contrast Analysis'!CL4,FIND(" ",'Colour Contrast Analysis'!CL4)))=1,"","s")&amp;" of foreground and background colours do"&amp;IF(VALUE(LEFT('Colour Contrast Analysis'!CL4,FIND(" ",'Colour Contrast Analysis'!CL4)))=1,"es","")&amp;" not have sufficient contrast."&amp;IF(VALUE(LEFT(RIGHT('Colour Contrast Analysis'!CL4,LEN('Colour Contrast Analysis'!CL4)-FIND("+",'Colour Contrast Analysis'!CL4)-2),LEN(RIGHT('Colour Contrast Analysis'!CL4,LEN('Colour Contrast Analysis'!CL4)-FIND("+",'Colour Contrast Analysis'!CL4)-2))-11))=0,"",IF(VALUE(LEFT(RIGHT('Colour Contrast Analysis'!CL4,LEN('Colour Contrast Analysis'!CL4)-FIND("+",'Colour Contrast Analysis'!CL4)-2),LEN(RIGHT('Colour Contrast Analysis'!CL4,LEN('Colour Contrast Analysis'!CL4)-FIND("+",'Colour Contrast Analysis'!CL4)-2))-11))=1,CHAR(10)&amp;VALUE(LEFT(RIGHT('Colour Contrast Analysis'!CL4,LEN('Colour Contrast Analysis'!CL4)-FIND("+",'Colour Contrast Analysis'!CL4)-2),LEN(RIGHT('Colour Contrast Analysis'!CL4,LEN('Colour Contrast Analysis'!CL4)-FIND("+",'Colour Contrast Analysis'!CL4)-2))-11)) &amp; " combination of foreground and background colours is technically conformant, but its contrast should be increased.",CHAR(10)&amp;VALUE(LEFT(RIGHT('Colour Contrast Analysis'!CL4,LEN('Colour Contrast Analysis'!CL4)-FIND("+",'Colour Contrast Analysis'!CL4)-2),LEN(RIGHT('Colour Contrast Analysis'!CL4,LEN('Colour Contrast Analysis'!CL4)-FIND("+",'Colour Contrast Analysis'!CL4)-2))-11))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BR89" s="166" t="str">
        <f>LEFT('Colour Contrast Analysis'!CM4,FIND(" ",'Colour Contrast Analysis'!CM4)-1)&amp;" combination"&amp;IF(VALUE(LEFT('Colour Contrast Analysis'!CM4,FIND(" ",'Colour Contrast Analysis'!CM4)))=1,"","s")&amp;" of foreground and background colours do"&amp;IF(VALUE(LEFT('Colour Contrast Analysis'!CM4,FIND(" ",'Colour Contrast Analysis'!CM4)))=1,"es","")&amp;" not have sufficient contrast."&amp;IF(VALUE(LEFT(RIGHT('Colour Contrast Analysis'!CM4,LEN('Colour Contrast Analysis'!CM4)-FIND("+",'Colour Contrast Analysis'!CM4)-2),LEN(RIGHT('Colour Contrast Analysis'!CM4,LEN('Colour Contrast Analysis'!CM4)-FIND("+",'Colour Contrast Analysis'!CM4)-2))-11))=0,"",IF(VALUE(LEFT(RIGHT('Colour Contrast Analysis'!CM4,LEN('Colour Contrast Analysis'!CM4)-FIND("+",'Colour Contrast Analysis'!CM4)-2),LEN(RIGHT('Colour Contrast Analysis'!CM4,LEN('Colour Contrast Analysis'!CM4)-FIND("+",'Colour Contrast Analysis'!CM4)-2))-11))=1,CHAR(10)&amp;VALUE(LEFT(RIGHT('Colour Contrast Analysis'!CM4,LEN('Colour Contrast Analysis'!CM4)-FIND("+",'Colour Contrast Analysis'!CM4)-2),LEN(RIGHT('Colour Contrast Analysis'!CM4,LEN('Colour Contrast Analysis'!CM4)-FIND("+",'Colour Contrast Analysis'!CM4)-2))-11)) &amp; " combination of foreground and background colours is technically conformant, but its contrast should be increased.",CHAR(10)&amp;VALUE(LEFT(RIGHT('Colour Contrast Analysis'!CM4,LEN('Colour Contrast Analysis'!CM4)-FIND("+",'Colour Contrast Analysis'!CM4)-2),LEN(RIGHT('Colour Contrast Analysis'!CM4,LEN('Colour Contrast Analysis'!CM4)-FIND("+",'Colour Contrast Analysis'!CM4)-2))-11))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BS89" s="166" t="str">
        <f>LEFT('Colour Contrast Analysis'!CN4,FIND(" ",'Colour Contrast Analysis'!CN4)-1)&amp;" combination"&amp;IF(VALUE(LEFT('Colour Contrast Analysis'!CN4,FIND(" ",'Colour Contrast Analysis'!CN4)))=1,"","s")&amp;" of foreground and background colours do"&amp;IF(VALUE(LEFT('Colour Contrast Analysis'!CN4,FIND(" ",'Colour Contrast Analysis'!CN4)))=1,"es","")&amp;" not have sufficient contrast."&amp;IF(VALUE(LEFT(RIGHT('Colour Contrast Analysis'!CN4,LEN('Colour Contrast Analysis'!CN4)-FIND("+",'Colour Contrast Analysis'!CN4)-2),LEN(RIGHT('Colour Contrast Analysis'!CN4,LEN('Colour Contrast Analysis'!CN4)-FIND("+",'Colour Contrast Analysis'!CN4)-2))-11))=0,"",IF(VALUE(LEFT(RIGHT('Colour Contrast Analysis'!CN4,LEN('Colour Contrast Analysis'!CN4)-FIND("+",'Colour Contrast Analysis'!CN4)-2),LEN(RIGHT('Colour Contrast Analysis'!CN4,LEN('Colour Contrast Analysis'!CN4)-FIND("+",'Colour Contrast Analysis'!CN4)-2))-11))=1,CHAR(10)&amp;VALUE(LEFT(RIGHT('Colour Contrast Analysis'!CN4,LEN('Colour Contrast Analysis'!CN4)-FIND("+",'Colour Contrast Analysis'!CN4)-2),LEN(RIGHT('Colour Contrast Analysis'!CN4,LEN('Colour Contrast Analysis'!CN4)-FIND("+",'Colour Contrast Analysis'!CN4)-2))-11)) &amp; " combination of foreground and background colours is technically conformant, but its contrast should be increased.",CHAR(10)&amp;VALUE(LEFT(RIGHT('Colour Contrast Analysis'!CN4,LEN('Colour Contrast Analysis'!CN4)-FIND("+",'Colour Contrast Analysis'!CN4)-2),LEN(RIGHT('Colour Contrast Analysis'!CN4,LEN('Colour Contrast Analysis'!CN4)-FIND("+",'Colour Contrast Analysis'!CN4)-2))-11))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BT89" s="166" t="str">
        <f>LEFT('Colour Contrast Analysis'!CO4,FIND(" ",'Colour Contrast Analysis'!CO4)-1)&amp;" combination"&amp;IF(VALUE(LEFT('Colour Contrast Analysis'!CO4,FIND(" ",'Colour Contrast Analysis'!CO4)))=1,"","s")&amp;" of foreground and background colours do"&amp;IF(VALUE(LEFT('Colour Contrast Analysis'!CO4,FIND(" ",'Colour Contrast Analysis'!CO4)))=1,"es","")&amp;" not have sufficient contrast."&amp;IF(VALUE(LEFT(RIGHT('Colour Contrast Analysis'!CO4,LEN('Colour Contrast Analysis'!CO4)-FIND("+",'Colour Contrast Analysis'!CO4)-2),LEN(RIGHT('Colour Contrast Analysis'!CO4,LEN('Colour Contrast Analysis'!CO4)-FIND("+",'Colour Contrast Analysis'!CO4)-2))-11))=0,"",IF(VALUE(LEFT(RIGHT('Colour Contrast Analysis'!CO4,LEN('Colour Contrast Analysis'!CO4)-FIND("+",'Colour Contrast Analysis'!CO4)-2),LEN(RIGHT('Colour Contrast Analysis'!CO4,LEN('Colour Contrast Analysis'!CO4)-FIND("+",'Colour Contrast Analysis'!CO4)-2))-11))=1,CHAR(10)&amp;VALUE(LEFT(RIGHT('Colour Contrast Analysis'!CO4,LEN('Colour Contrast Analysis'!CO4)-FIND("+",'Colour Contrast Analysis'!CO4)-2),LEN(RIGHT('Colour Contrast Analysis'!CO4,LEN('Colour Contrast Analysis'!CO4)-FIND("+",'Colour Contrast Analysis'!CO4)-2))-11)) &amp; " combination of foreground and background colours is technically conformant, but its contrast should be increased.",CHAR(10)&amp;VALUE(LEFT(RIGHT('Colour Contrast Analysis'!CO4,LEN('Colour Contrast Analysis'!CO4)-FIND("+",'Colour Contrast Analysis'!CO4)-2),LEN(RIGHT('Colour Contrast Analysis'!CO4,LEN('Colour Contrast Analysis'!CO4)-FIND("+",'Colour Contrast Analysis'!CO4)-2))-11))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BU89" s="166" t="str">
        <f>LEFT('Colour Contrast Analysis'!CP4,FIND(" ",'Colour Contrast Analysis'!CP4)-1)&amp;" combination"&amp;IF(VALUE(LEFT('Colour Contrast Analysis'!CP4,FIND(" ",'Colour Contrast Analysis'!CP4)))=1,"","s")&amp;" of foreground and background colours do"&amp;IF(VALUE(LEFT('Colour Contrast Analysis'!CP4,FIND(" ",'Colour Contrast Analysis'!CP4)))=1,"es","")&amp;" not have sufficient contrast."&amp;IF(VALUE(LEFT(RIGHT('Colour Contrast Analysis'!CP4,LEN('Colour Contrast Analysis'!CP4)-FIND("+",'Colour Contrast Analysis'!CP4)-2),LEN(RIGHT('Colour Contrast Analysis'!CP4,LEN('Colour Contrast Analysis'!CP4)-FIND("+",'Colour Contrast Analysis'!CP4)-2))-11))=0,"",IF(VALUE(LEFT(RIGHT('Colour Contrast Analysis'!CP4,LEN('Colour Contrast Analysis'!CP4)-FIND("+",'Colour Contrast Analysis'!CP4)-2),LEN(RIGHT('Colour Contrast Analysis'!CP4,LEN('Colour Contrast Analysis'!CP4)-FIND("+",'Colour Contrast Analysis'!CP4)-2))-11))=1,CHAR(10)&amp;VALUE(LEFT(RIGHT('Colour Contrast Analysis'!CP4,LEN('Colour Contrast Analysis'!CP4)-FIND("+",'Colour Contrast Analysis'!CP4)-2),LEN(RIGHT('Colour Contrast Analysis'!CP4,LEN('Colour Contrast Analysis'!CP4)-FIND("+",'Colour Contrast Analysis'!CP4)-2))-11)) &amp; " combination of foreground and background colours is technically conformant, but its contrast should be increased.",CHAR(10)&amp;VALUE(LEFT(RIGHT('Colour Contrast Analysis'!CP4,LEN('Colour Contrast Analysis'!CP4)-FIND("+",'Colour Contrast Analysis'!CP4)-2),LEN(RIGHT('Colour Contrast Analysis'!CP4,LEN('Colour Contrast Analysis'!CP4)-FIND("+",'Colour Contrast Analysis'!CP4)-2))-11))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BV89" s="166" t="str">
        <f>LEFT('Colour Contrast Analysis'!CQ4,FIND(" ",'Colour Contrast Analysis'!CQ4)-1)&amp;" combination"&amp;IF(VALUE(LEFT('Colour Contrast Analysis'!CQ4,FIND(" ",'Colour Contrast Analysis'!CQ4)))=1,"","s")&amp;" of foreground and background colours do"&amp;IF(VALUE(LEFT('Colour Contrast Analysis'!CQ4,FIND(" ",'Colour Contrast Analysis'!CQ4)))=1,"es","")&amp;" not have sufficient contrast."&amp;IF(VALUE(LEFT(RIGHT('Colour Contrast Analysis'!CQ4,LEN('Colour Contrast Analysis'!CQ4)-FIND("+",'Colour Contrast Analysis'!CQ4)-2),LEN(RIGHT('Colour Contrast Analysis'!CQ4,LEN('Colour Contrast Analysis'!CQ4)-FIND("+",'Colour Contrast Analysis'!CQ4)-2))-11))=0,"",IF(VALUE(LEFT(RIGHT('Colour Contrast Analysis'!CQ4,LEN('Colour Contrast Analysis'!CQ4)-FIND("+",'Colour Contrast Analysis'!CQ4)-2),LEN(RIGHT('Colour Contrast Analysis'!CQ4,LEN('Colour Contrast Analysis'!CQ4)-FIND("+",'Colour Contrast Analysis'!CQ4)-2))-11))=1,CHAR(10)&amp;VALUE(LEFT(RIGHT('Colour Contrast Analysis'!CQ4,LEN('Colour Contrast Analysis'!CQ4)-FIND("+",'Colour Contrast Analysis'!CQ4)-2),LEN(RIGHT('Colour Contrast Analysis'!CQ4,LEN('Colour Contrast Analysis'!CQ4)-FIND("+",'Colour Contrast Analysis'!CQ4)-2))-11)) &amp; " combination of foreground and background colours is technically conformant, but its contrast should be increased.",CHAR(10)&amp;VALUE(LEFT(RIGHT('Colour Contrast Analysis'!CQ4,LEN('Colour Contrast Analysis'!CQ4)-FIND("+",'Colour Contrast Analysis'!CQ4)-2),LEN(RIGHT('Colour Contrast Analysis'!CQ4,LEN('Colour Contrast Analysis'!CQ4)-FIND("+",'Colour Contrast Analysis'!CQ4)-2))-11))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BW89" s="166" t="str">
        <f>LEFT('Colour Contrast Analysis'!CR4,FIND(" ",'Colour Contrast Analysis'!CR4)-1)&amp;" combination"&amp;IF(VALUE(LEFT('Colour Contrast Analysis'!CR4,FIND(" ",'Colour Contrast Analysis'!CR4)))=1,"","s")&amp;" of foreground and background colours do"&amp;IF(VALUE(LEFT('Colour Contrast Analysis'!CR4,FIND(" ",'Colour Contrast Analysis'!CR4)))=1,"es","")&amp;" not have sufficient contrast."&amp;IF(VALUE(LEFT(RIGHT('Colour Contrast Analysis'!CR4,LEN('Colour Contrast Analysis'!CR4)-FIND("+",'Colour Contrast Analysis'!CR4)-2),LEN(RIGHT('Colour Contrast Analysis'!CR4,LEN('Colour Contrast Analysis'!CR4)-FIND("+",'Colour Contrast Analysis'!CR4)-2))-11))=0,"",IF(VALUE(LEFT(RIGHT('Colour Contrast Analysis'!CR4,LEN('Colour Contrast Analysis'!CR4)-FIND("+",'Colour Contrast Analysis'!CR4)-2),LEN(RIGHT('Colour Contrast Analysis'!CR4,LEN('Colour Contrast Analysis'!CR4)-FIND("+",'Colour Contrast Analysis'!CR4)-2))-11))=1,CHAR(10)&amp;VALUE(LEFT(RIGHT('Colour Contrast Analysis'!CR4,LEN('Colour Contrast Analysis'!CR4)-FIND("+",'Colour Contrast Analysis'!CR4)-2),LEN(RIGHT('Colour Contrast Analysis'!CR4,LEN('Colour Contrast Analysis'!CR4)-FIND("+",'Colour Contrast Analysis'!CR4)-2))-11)) &amp; " combination of foreground and background colours is technically conformant, but its contrast should be increased.",CHAR(10)&amp;VALUE(LEFT(RIGHT('Colour Contrast Analysis'!CR4,LEN('Colour Contrast Analysis'!CR4)-FIND("+",'Colour Contrast Analysis'!CR4)-2),LEN(RIGHT('Colour Contrast Analysis'!CR4,LEN('Colour Contrast Analysis'!CR4)-FIND("+",'Colour Contrast Analysis'!CR4)-2))-11))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BX89" s="166" t="str">
        <f>LEFT('Colour Contrast Analysis'!CS4,FIND(" ",'Colour Contrast Analysis'!CS4)-1)&amp;" combination"&amp;IF(VALUE(LEFT('Colour Contrast Analysis'!CS4,FIND(" ",'Colour Contrast Analysis'!CS4)))=1,"","s")&amp;" of foreground and background colours do"&amp;IF(VALUE(LEFT('Colour Contrast Analysis'!CS4,FIND(" ",'Colour Contrast Analysis'!CS4)))=1,"es","")&amp;" not have sufficient contrast."&amp;IF(VALUE(LEFT(RIGHT('Colour Contrast Analysis'!CS4,LEN('Colour Contrast Analysis'!CS4)-FIND("+",'Colour Contrast Analysis'!CS4)-2),LEN(RIGHT('Colour Contrast Analysis'!CS4,LEN('Colour Contrast Analysis'!CS4)-FIND("+",'Colour Contrast Analysis'!CS4)-2))-11))=0,"",IF(VALUE(LEFT(RIGHT('Colour Contrast Analysis'!CS4,LEN('Colour Contrast Analysis'!CS4)-FIND("+",'Colour Contrast Analysis'!CS4)-2),LEN(RIGHT('Colour Contrast Analysis'!CS4,LEN('Colour Contrast Analysis'!CS4)-FIND("+",'Colour Contrast Analysis'!CS4)-2))-11))=1,CHAR(10)&amp;VALUE(LEFT(RIGHT('Colour Contrast Analysis'!CS4,LEN('Colour Contrast Analysis'!CS4)-FIND("+",'Colour Contrast Analysis'!CS4)-2),LEN(RIGHT('Colour Contrast Analysis'!CS4,LEN('Colour Contrast Analysis'!CS4)-FIND("+",'Colour Contrast Analysis'!CS4)-2))-11)) &amp; " combination of foreground and background colours is technically conformant, but its contrast should be increased.",CHAR(10)&amp;VALUE(LEFT(RIGHT('Colour Contrast Analysis'!CS4,LEN('Colour Contrast Analysis'!CS4)-FIND("+",'Colour Contrast Analysis'!CS4)-2),LEN(RIGHT('Colour Contrast Analysis'!CS4,LEN('Colour Contrast Analysis'!CS4)-FIND("+",'Colour Contrast Analysis'!CS4)-2))-11))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BY89" s="166" t="str">
        <f>LEFT('Colour Contrast Analysis'!CT4,FIND(" ",'Colour Contrast Analysis'!CT4)-1)&amp;" combination"&amp;IF(VALUE(LEFT('Colour Contrast Analysis'!CT4,FIND(" ",'Colour Contrast Analysis'!CT4)))=1,"","s")&amp;" of foreground and background colours do"&amp;IF(VALUE(LEFT('Colour Contrast Analysis'!CT4,FIND(" ",'Colour Contrast Analysis'!CT4)))=1,"es","")&amp;" not have sufficient contrast."&amp;IF(VALUE(LEFT(RIGHT('Colour Contrast Analysis'!CT4,LEN('Colour Contrast Analysis'!CT4)-FIND("+",'Colour Contrast Analysis'!CT4)-2),LEN(RIGHT('Colour Contrast Analysis'!CT4,LEN('Colour Contrast Analysis'!CT4)-FIND("+",'Colour Contrast Analysis'!CT4)-2))-11))=0,"",IF(VALUE(LEFT(RIGHT('Colour Contrast Analysis'!CT4,LEN('Colour Contrast Analysis'!CT4)-FIND("+",'Colour Contrast Analysis'!CT4)-2),LEN(RIGHT('Colour Contrast Analysis'!CT4,LEN('Colour Contrast Analysis'!CT4)-FIND("+",'Colour Contrast Analysis'!CT4)-2))-11))=1,CHAR(10)&amp;VALUE(LEFT(RIGHT('Colour Contrast Analysis'!CT4,LEN('Colour Contrast Analysis'!CT4)-FIND("+",'Colour Contrast Analysis'!CT4)-2),LEN(RIGHT('Colour Contrast Analysis'!CT4,LEN('Colour Contrast Analysis'!CT4)-FIND("+",'Colour Contrast Analysis'!CT4)-2))-11)) &amp; " combination of foreground and background colours is technically conformant, but its contrast should be increased.",CHAR(10)&amp;VALUE(LEFT(RIGHT('Colour Contrast Analysis'!CT4,LEN('Colour Contrast Analysis'!CT4)-FIND("+",'Colour Contrast Analysis'!CT4)-2),LEN(RIGHT('Colour Contrast Analysis'!CT4,LEN('Colour Contrast Analysis'!CT4)-FIND("+",'Colour Contrast Analysis'!CT4)-2))-11))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BZ89" s="166" t="str">
        <f>LEFT('Colour Contrast Analysis'!CU4,FIND(" ",'Colour Contrast Analysis'!CU4)-1)&amp;" combination"&amp;IF(VALUE(LEFT('Colour Contrast Analysis'!CU4,FIND(" ",'Colour Contrast Analysis'!CU4)))=1,"","s")&amp;" of foreground and background colours do"&amp;IF(VALUE(LEFT('Colour Contrast Analysis'!CU4,FIND(" ",'Colour Contrast Analysis'!CU4)))=1,"es","")&amp;" not have sufficient contrast."&amp;IF(VALUE(LEFT(RIGHT('Colour Contrast Analysis'!CU4,LEN('Colour Contrast Analysis'!CU4)-FIND("+",'Colour Contrast Analysis'!CU4)-2),LEN(RIGHT('Colour Contrast Analysis'!CU4,LEN('Colour Contrast Analysis'!CU4)-FIND("+",'Colour Contrast Analysis'!CU4)-2))-11))=0,"",IF(VALUE(LEFT(RIGHT('Colour Contrast Analysis'!CU4,LEN('Colour Contrast Analysis'!CU4)-FIND("+",'Colour Contrast Analysis'!CU4)-2),LEN(RIGHT('Colour Contrast Analysis'!CU4,LEN('Colour Contrast Analysis'!CU4)-FIND("+",'Colour Contrast Analysis'!CU4)-2))-11))=1,CHAR(10)&amp;VALUE(LEFT(RIGHT('Colour Contrast Analysis'!CU4,LEN('Colour Contrast Analysis'!CU4)-FIND("+",'Colour Contrast Analysis'!CU4)-2),LEN(RIGHT('Colour Contrast Analysis'!CU4,LEN('Colour Contrast Analysis'!CU4)-FIND("+",'Colour Contrast Analysis'!CU4)-2))-11)) &amp; " combination of foreground and background colours is technically conformant, but its contrast should be increased.",CHAR(10)&amp;VALUE(LEFT(RIGHT('Colour Contrast Analysis'!CU4,LEN('Colour Contrast Analysis'!CU4)-FIND("+",'Colour Contrast Analysis'!CU4)-2),LEN(RIGHT('Colour Contrast Analysis'!CU4,LEN('Colour Contrast Analysis'!CU4)-FIND("+",'Colour Contrast Analysis'!CU4)-2))-11))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CA89" s="166" t="str">
        <f>LEFT('Colour Contrast Analysis'!CV4,FIND(" ",'Colour Contrast Analysis'!CV4)-1)&amp;" combination"&amp;IF(VALUE(LEFT('Colour Contrast Analysis'!CV4,FIND(" ",'Colour Contrast Analysis'!CV4)))=1,"","s")&amp;" of foreground and background colours do"&amp;IF(VALUE(LEFT('Colour Contrast Analysis'!CV4,FIND(" ",'Colour Contrast Analysis'!CV4)))=1,"es","")&amp;" not have sufficient contrast."&amp;IF(VALUE(LEFT(RIGHT('Colour Contrast Analysis'!CV4,LEN('Colour Contrast Analysis'!CV4)-FIND("+",'Colour Contrast Analysis'!CV4)-2),LEN(RIGHT('Colour Contrast Analysis'!CV4,LEN('Colour Contrast Analysis'!CV4)-FIND("+",'Colour Contrast Analysis'!CV4)-2))-11))=0,"",IF(VALUE(LEFT(RIGHT('Colour Contrast Analysis'!CV4,LEN('Colour Contrast Analysis'!CV4)-FIND("+",'Colour Contrast Analysis'!CV4)-2),LEN(RIGHT('Colour Contrast Analysis'!CV4,LEN('Colour Contrast Analysis'!CV4)-FIND("+",'Colour Contrast Analysis'!CV4)-2))-11))=1,CHAR(10)&amp;VALUE(LEFT(RIGHT('Colour Contrast Analysis'!CV4,LEN('Colour Contrast Analysis'!CV4)-FIND("+",'Colour Contrast Analysis'!CV4)-2),LEN(RIGHT('Colour Contrast Analysis'!CV4,LEN('Colour Contrast Analysis'!CV4)-FIND("+",'Colour Contrast Analysis'!CV4)-2))-11)) &amp; " combination of foreground and background colours is technically conformant, but its contrast should be increased.",CHAR(10)&amp;VALUE(LEFT(RIGHT('Colour Contrast Analysis'!CV4,LEN('Colour Contrast Analysis'!CV4)-FIND("+",'Colour Contrast Analysis'!CV4)-2),LEN(RIGHT('Colour Contrast Analysis'!CV4,LEN('Colour Contrast Analysis'!CV4)-FIND("+",'Colour Contrast Analysis'!CV4)-2))-11))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CB89" s="166" t="str">
        <f>LEFT('Colour Contrast Analysis'!CW4,FIND(" ",'Colour Contrast Analysis'!CW4)-1)&amp;" combination"&amp;IF(VALUE(LEFT('Colour Contrast Analysis'!CW4,FIND(" ",'Colour Contrast Analysis'!CW4)))=1,"","s")&amp;" of foreground and background colours do"&amp;IF(VALUE(LEFT('Colour Contrast Analysis'!CW4,FIND(" ",'Colour Contrast Analysis'!CW4)))=1,"es","")&amp;" not have sufficient contrast."&amp;IF(VALUE(LEFT(RIGHT('Colour Contrast Analysis'!CW4,LEN('Colour Contrast Analysis'!CW4)-FIND("+",'Colour Contrast Analysis'!CW4)-2),LEN(RIGHT('Colour Contrast Analysis'!CW4,LEN('Colour Contrast Analysis'!CW4)-FIND("+",'Colour Contrast Analysis'!CW4)-2))-11))=0,"",IF(VALUE(LEFT(RIGHT('Colour Contrast Analysis'!CW4,LEN('Colour Contrast Analysis'!CW4)-FIND("+",'Colour Contrast Analysis'!CW4)-2),LEN(RIGHT('Colour Contrast Analysis'!CW4,LEN('Colour Contrast Analysis'!CW4)-FIND("+",'Colour Contrast Analysis'!CW4)-2))-11))=1,CHAR(10)&amp;VALUE(LEFT(RIGHT('Colour Contrast Analysis'!CW4,LEN('Colour Contrast Analysis'!CW4)-FIND("+",'Colour Contrast Analysis'!CW4)-2),LEN(RIGHT('Colour Contrast Analysis'!CW4,LEN('Colour Contrast Analysis'!CW4)-FIND("+",'Colour Contrast Analysis'!CW4)-2))-11)) &amp; " combination of foreground and background colours is technically conformant, but its contrast should be increased.",CHAR(10)&amp;VALUE(LEFT(RIGHT('Colour Contrast Analysis'!CW4,LEN('Colour Contrast Analysis'!CW4)-FIND("+",'Colour Contrast Analysis'!CW4)-2),LEN(RIGHT('Colour Contrast Analysis'!CW4,LEN('Colour Contrast Analysis'!CW4)-FIND("+",'Colour Contrast Analysis'!CW4)-2))-11))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CC89" s="166" t="str">
        <f>LEFT('Colour Contrast Analysis'!CX4,FIND(" ",'Colour Contrast Analysis'!CX4)-1)&amp;" combination"&amp;IF(VALUE(LEFT('Colour Contrast Analysis'!CX4,FIND(" ",'Colour Contrast Analysis'!CX4)))=1,"","s")&amp;" of foreground and background colours do"&amp;IF(VALUE(LEFT('Colour Contrast Analysis'!CX4,FIND(" ",'Colour Contrast Analysis'!CX4)))=1,"es","")&amp;" not have sufficient contrast."&amp;IF(VALUE(LEFT(RIGHT('Colour Contrast Analysis'!CX4,LEN('Colour Contrast Analysis'!CX4)-FIND("+",'Colour Contrast Analysis'!CX4)-2),LEN(RIGHT('Colour Contrast Analysis'!CX4,LEN('Colour Contrast Analysis'!CX4)-FIND("+",'Colour Contrast Analysis'!CX4)-2))-11))=0,"",IF(VALUE(LEFT(RIGHT('Colour Contrast Analysis'!CX4,LEN('Colour Contrast Analysis'!CX4)-FIND("+",'Colour Contrast Analysis'!CX4)-2),LEN(RIGHT('Colour Contrast Analysis'!CX4,LEN('Colour Contrast Analysis'!CX4)-FIND("+",'Colour Contrast Analysis'!CX4)-2))-11))=1,CHAR(10)&amp;VALUE(LEFT(RIGHT('Colour Contrast Analysis'!CX4,LEN('Colour Contrast Analysis'!CX4)-FIND("+",'Colour Contrast Analysis'!CX4)-2),LEN(RIGHT('Colour Contrast Analysis'!CX4,LEN('Colour Contrast Analysis'!CX4)-FIND("+",'Colour Contrast Analysis'!CX4)-2))-11)) &amp; " combination of foreground and background colours is technically conformant, but its contrast should be increased.",CHAR(10)&amp;VALUE(LEFT(RIGHT('Colour Contrast Analysis'!CX4,LEN('Colour Contrast Analysis'!CX4)-FIND("+",'Colour Contrast Analysis'!CX4)-2),LEN(RIGHT('Colour Contrast Analysis'!CX4,LEN('Colour Contrast Analysis'!CX4)-FIND("+",'Colour Contrast Analysis'!CX4)-2))-11))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CD89" s="166" t="str">
        <f>LEFT('Colour Contrast Analysis'!CY4,FIND(" ",'Colour Contrast Analysis'!CY4)-1)&amp;" combination"&amp;IF(VALUE(LEFT('Colour Contrast Analysis'!CY4,FIND(" ",'Colour Contrast Analysis'!CY4)))=1,"","s")&amp;" of foreground and background colours do"&amp;IF(VALUE(LEFT('Colour Contrast Analysis'!CY4,FIND(" ",'Colour Contrast Analysis'!CY4)))=1,"es","")&amp;" not have sufficient contrast."&amp;IF(VALUE(LEFT(RIGHT('Colour Contrast Analysis'!CY4,LEN('Colour Contrast Analysis'!CY4)-FIND("+",'Colour Contrast Analysis'!CY4)-2),LEN(RIGHT('Colour Contrast Analysis'!CY4,LEN('Colour Contrast Analysis'!CY4)-FIND("+",'Colour Contrast Analysis'!CY4)-2))-11))=0,"",IF(VALUE(LEFT(RIGHT('Colour Contrast Analysis'!CY4,LEN('Colour Contrast Analysis'!CY4)-FIND("+",'Colour Contrast Analysis'!CY4)-2),LEN(RIGHT('Colour Contrast Analysis'!CY4,LEN('Colour Contrast Analysis'!CY4)-FIND("+",'Colour Contrast Analysis'!CY4)-2))-11))=1,CHAR(10)&amp;VALUE(LEFT(RIGHT('Colour Contrast Analysis'!CY4,LEN('Colour Contrast Analysis'!CY4)-FIND("+",'Colour Contrast Analysis'!CY4)-2),LEN(RIGHT('Colour Contrast Analysis'!CY4,LEN('Colour Contrast Analysis'!CY4)-FIND("+",'Colour Contrast Analysis'!CY4)-2))-11)) &amp; " combination of foreground and background colours is technically conformant, but its contrast should be increased.",CHAR(10)&amp;VALUE(LEFT(RIGHT('Colour Contrast Analysis'!CY4,LEN('Colour Contrast Analysis'!CY4)-FIND("+",'Colour Contrast Analysis'!CY4)-2),LEN(RIGHT('Colour Contrast Analysis'!CY4,LEN('Colour Contrast Analysis'!CY4)-FIND("+",'Colour Contrast Analysis'!CY4)-2))-11))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CE89" s="166" t="str">
        <f>LEFT('Colour Contrast Analysis'!CZ4,FIND(" ",'Colour Contrast Analysis'!CZ4)-1)&amp;" combination"&amp;IF(VALUE(LEFT('Colour Contrast Analysis'!CZ4,FIND(" ",'Colour Contrast Analysis'!CZ4)))=1,"","s")&amp;" of foreground and background colours do"&amp;IF(VALUE(LEFT('Colour Contrast Analysis'!CZ4,FIND(" ",'Colour Contrast Analysis'!CZ4)))=1,"es","")&amp;" not have sufficient contrast."&amp;IF(VALUE(LEFT(RIGHT('Colour Contrast Analysis'!CZ4,LEN('Colour Contrast Analysis'!CZ4)-FIND("+",'Colour Contrast Analysis'!CZ4)-2),LEN(RIGHT('Colour Contrast Analysis'!CZ4,LEN('Colour Contrast Analysis'!CZ4)-FIND("+",'Colour Contrast Analysis'!CZ4)-2))-11))=0,"",IF(VALUE(LEFT(RIGHT('Colour Contrast Analysis'!CZ4,LEN('Colour Contrast Analysis'!CZ4)-FIND("+",'Colour Contrast Analysis'!CZ4)-2),LEN(RIGHT('Colour Contrast Analysis'!CZ4,LEN('Colour Contrast Analysis'!CZ4)-FIND("+",'Colour Contrast Analysis'!CZ4)-2))-11))=1,CHAR(10)&amp;VALUE(LEFT(RIGHT('Colour Contrast Analysis'!CZ4,LEN('Colour Contrast Analysis'!CZ4)-FIND("+",'Colour Contrast Analysis'!CZ4)-2),LEN(RIGHT('Colour Contrast Analysis'!CZ4,LEN('Colour Contrast Analysis'!CZ4)-FIND("+",'Colour Contrast Analysis'!CZ4)-2))-11)) &amp; " combination of foreground and background colours is technically conformant, but its contrast should be increased.",CHAR(10)&amp;VALUE(LEFT(RIGHT('Colour Contrast Analysis'!CZ4,LEN('Colour Contrast Analysis'!CZ4)-FIND("+",'Colour Contrast Analysis'!CZ4)-2),LEN(RIGHT('Colour Contrast Analysis'!CZ4,LEN('Colour Contrast Analysis'!CZ4)-FIND("+",'Colour Contrast Analysis'!CZ4)-2))-11))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CF89" s="166" t="str">
        <f>LEFT('Colour Contrast Analysis'!DA4,FIND(" ",'Colour Contrast Analysis'!DA4)-1)&amp;" combination"&amp;IF(VALUE(LEFT('Colour Contrast Analysis'!DA4,FIND(" ",'Colour Contrast Analysis'!DA4)))=1,"","s")&amp;" of foreground and background colours do"&amp;IF(VALUE(LEFT('Colour Contrast Analysis'!DA4,FIND(" ",'Colour Contrast Analysis'!DA4)))=1,"es","")&amp;" not have sufficient contrast."&amp;IF(VALUE(LEFT(RIGHT('Colour Contrast Analysis'!DA4,LEN('Colour Contrast Analysis'!DA4)-FIND("+",'Colour Contrast Analysis'!DA4)-2),LEN(RIGHT('Colour Contrast Analysis'!DA4,LEN('Colour Contrast Analysis'!DA4)-FIND("+",'Colour Contrast Analysis'!DA4)-2))-11))=0,"",IF(VALUE(LEFT(RIGHT('Colour Contrast Analysis'!DA4,LEN('Colour Contrast Analysis'!DA4)-FIND("+",'Colour Contrast Analysis'!DA4)-2),LEN(RIGHT('Colour Contrast Analysis'!DA4,LEN('Colour Contrast Analysis'!DA4)-FIND("+",'Colour Contrast Analysis'!DA4)-2))-11))=1,CHAR(10)&amp;VALUE(LEFT(RIGHT('Colour Contrast Analysis'!DA4,LEN('Colour Contrast Analysis'!DA4)-FIND("+",'Colour Contrast Analysis'!DA4)-2),LEN(RIGHT('Colour Contrast Analysis'!DA4,LEN('Colour Contrast Analysis'!DA4)-FIND("+",'Colour Contrast Analysis'!DA4)-2))-11)) &amp; " combination of foreground and background colours is technically conformant, but its contrast should be increased.",CHAR(10)&amp;VALUE(LEFT(RIGHT('Colour Contrast Analysis'!DA4,LEN('Colour Contrast Analysis'!DA4)-FIND("+",'Colour Contrast Analysis'!DA4)-2),LEN(RIGHT('Colour Contrast Analysis'!DA4,LEN('Colour Contrast Analysis'!DA4)-FIND("+",'Colour Contrast Analysis'!DA4)-2))-11))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CG89" s="166" t="str">
        <f>LEFT('Colour Contrast Analysis'!DB4,FIND(" ",'Colour Contrast Analysis'!DB4)-1)&amp;" combination"&amp;IF(VALUE(LEFT('Colour Contrast Analysis'!DB4,FIND(" ",'Colour Contrast Analysis'!DB4)))=1,"","s")&amp;" of foreground and background colours do"&amp;IF(VALUE(LEFT('Colour Contrast Analysis'!DB4,FIND(" ",'Colour Contrast Analysis'!DB4)))=1,"es","")&amp;" not have sufficient contrast."&amp;IF(VALUE(LEFT(RIGHT('Colour Contrast Analysis'!DB4,LEN('Colour Contrast Analysis'!DB4)-FIND("+",'Colour Contrast Analysis'!DB4)-2),LEN(RIGHT('Colour Contrast Analysis'!DB4,LEN('Colour Contrast Analysis'!DB4)-FIND("+",'Colour Contrast Analysis'!DB4)-2))-11))=0,"",IF(VALUE(LEFT(RIGHT('Colour Contrast Analysis'!DB4,LEN('Colour Contrast Analysis'!DB4)-FIND("+",'Colour Contrast Analysis'!DB4)-2),LEN(RIGHT('Colour Contrast Analysis'!DB4,LEN('Colour Contrast Analysis'!DB4)-FIND("+",'Colour Contrast Analysis'!DB4)-2))-11))=1,CHAR(10)&amp;VALUE(LEFT(RIGHT('Colour Contrast Analysis'!DB4,LEN('Colour Contrast Analysis'!DB4)-FIND("+",'Colour Contrast Analysis'!DB4)-2),LEN(RIGHT('Colour Contrast Analysis'!DB4,LEN('Colour Contrast Analysis'!DB4)-FIND("+",'Colour Contrast Analysis'!DB4)-2))-11)) &amp; " combination of foreground and background colours is technically conformant, but its contrast should be increased.",CHAR(10)&amp;VALUE(LEFT(RIGHT('Colour Contrast Analysis'!DB4,LEN('Colour Contrast Analysis'!DB4)-FIND("+",'Colour Contrast Analysis'!DB4)-2),LEN(RIGHT('Colour Contrast Analysis'!DB4,LEN('Colour Contrast Analysis'!DB4)-FIND("+",'Colour Contrast Analysis'!DB4)-2))-11))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CH89" s="166" t="str">
        <f>LEFT('Colour Contrast Analysis'!DC4,FIND(" ",'Colour Contrast Analysis'!DC4)-1)&amp;" combination"&amp;IF(VALUE(LEFT('Colour Contrast Analysis'!DC4,FIND(" ",'Colour Contrast Analysis'!DC4)))=1,"","s")&amp;" of foreground and background colours do"&amp;IF(VALUE(LEFT('Colour Contrast Analysis'!DC4,FIND(" ",'Colour Contrast Analysis'!DC4)))=1,"es","")&amp;" not have sufficient contrast."&amp;IF(VALUE(LEFT(RIGHT('Colour Contrast Analysis'!DC4,LEN('Colour Contrast Analysis'!DC4)-FIND("+",'Colour Contrast Analysis'!DC4)-2),LEN(RIGHT('Colour Contrast Analysis'!DC4,LEN('Colour Contrast Analysis'!DC4)-FIND("+",'Colour Contrast Analysis'!DC4)-2))-11))=0,"",IF(VALUE(LEFT(RIGHT('Colour Contrast Analysis'!DC4,LEN('Colour Contrast Analysis'!DC4)-FIND("+",'Colour Contrast Analysis'!DC4)-2),LEN(RIGHT('Colour Contrast Analysis'!DC4,LEN('Colour Contrast Analysis'!DC4)-FIND("+",'Colour Contrast Analysis'!DC4)-2))-11))=1,CHAR(10)&amp;VALUE(LEFT(RIGHT('Colour Contrast Analysis'!DC4,LEN('Colour Contrast Analysis'!DC4)-FIND("+",'Colour Contrast Analysis'!DC4)-2),LEN(RIGHT('Colour Contrast Analysis'!DC4,LEN('Colour Contrast Analysis'!DC4)-FIND("+",'Colour Contrast Analysis'!DC4)-2))-11)) &amp; " combination of foreground and background colours is technically conformant, but its contrast should be increased.",CHAR(10)&amp;VALUE(LEFT(RIGHT('Colour Contrast Analysis'!DC4,LEN('Colour Contrast Analysis'!DC4)-FIND("+",'Colour Contrast Analysis'!DC4)-2),LEN(RIGHT('Colour Contrast Analysis'!DC4,LEN('Colour Contrast Analysis'!DC4)-FIND("+",'Colour Contrast Analysis'!DC4)-2))-11))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CI89" s="166" t="str">
        <f>LEFT('Colour Contrast Analysis'!DD4,FIND(" ",'Colour Contrast Analysis'!DD4)-1)&amp;" combination"&amp;IF(VALUE(LEFT('Colour Contrast Analysis'!DD4,FIND(" ",'Colour Contrast Analysis'!DD4)))=1,"","s")&amp;" of foreground and background colours do"&amp;IF(VALUE(LEFT('Colour Contrast Analysis'!DD4,FIND(" ",'Colour Contrast Analysis'!DD4)))=1,"es","")&amp;" not have sufficient contrast."&amp;IF(VALUE(LEFT(RIGHT('Colour Contrast Analysis'!DD4,LEN('Colour Contrast Analysis'!DD4)-FIND("+",'Colour Contrast Analysis'!DD4)-2),LEN(RIGHT('Colour Contrast Analysis'!DD4,LEN('Colour Contrast Analysis'!DD4)-FIND("+",'Colour Contrast Analysis'!DD4)-2))-11))=0,"",IF(VALUE(LEFT(RIGHT('Colour Contrast Analysis'!DD4,LEN('Colour Contrast Analysis'!DD4)-FIND("+",'Colour Contrast Analysis'!DD4)-2),LEN(RIGHT('Colour Contrast Analysis'!DD4,LEN('Colour Contrast Analysis'!DD4)-FIND("+",'Colour Contrast Analysis'!DD4)-2))-11))=1,CHAR(10)&amp;VALUE(LEFT(RIGHT('Colour Contrast Analysis'!DD4,LEN('Colour Contrast Analysis'!DD4)-FIND("+",'Colour Contrast Analysis'!DD4)-2),LEN(RIGHT('Colour Contrast Analysis'!DD4,LEN('Colour Contrast Analysis'!DD4)-FIND("+",'Colour Contrast Analysis'!DD4)-2))-11)) &amp; " combination of foreground and background colours is technically conformant, but its contrast should be increased.",CHAR(10)&amp;VALUE(LEFT(RIGHT('Colour Contrast Analysis'!DD4,LEN('Colour Contrast Analysis'!DD4)-FIND("+",'Colour Contrast Analysis'!DD4)-2),LEN(RIGHT('Colour Contrast Analysis'!DD4,LEN('Colour Contrast Analysis'!DD4)-FIND("+",'Colour Contrast Analysis'!DD4)-2))-11))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CJ89" s="166" t="str">
        <f>LEFT('Colour Contrast Analysis'!DE4,FIND(" ",'Colour Contrast Analysis'!DE4)-1)&amp;" combination"&amp;IF(VALUE(LEFT('Colour Contrast Analysis'!DE4,FIND(" ",'Colour Contrast Analysis'!DE4)))=1,"","s")&amp;" of foreground and background colours do"&amp;IF(VALUE(LEFT('Colour Contrast Analysis'!DE4,FIND(" ",'Colour Contrast Analysis'!DE4)))=1,"es","")&amp;" not have sufficient contrast."&amp;IF(VALUE(LEFT(RIGHT('Colour Contrast Analysis'!DE4,LEN('Colour Contrast Analysis'!DE4)-FIND("+",'Colour Contrast Analysis'!DE4)-2),LEN(RIGHT('Colour Contrast Analysis'!DE4,LEN('Colour Contrast Analysis'!DE4)-FIND("+",'Colour Contrast Analysis'!DE4)-2))-11))=0,"",IF(VALUE(LEFT(RIGHT('Colour Contrast Analysis'!DE4,LEN('Colour Contrast Analysis'!DE4)-FIND("+",'Colour Contrast Analysis'!DE4)-2),LEN(RIGHT('Colour Contrast Analysis'!DE4,LEN('Colour Contrast Analysis'!DE4)-FIND("+",'Colour Contrast Analysis'!DE4)-2))-11))=1,CHAR(10)&amp;VALUE(LEFT(RIGHT('Colour Contrast Analysis'!DE4,LEN('Colour Contrast Analysis'!DE4)-FIND("+",'Colour Contrast Analysis'!DE4)-2),LEN(RIGHT('Colour Contrast Analysis'!DE4,LEN('Colour Contrast Analysis'!DE4)-FIND("+",'Colour Contrast Analysis'!DE4)-2))-11)) &amp; " combination of foreground and background colours is technically conformant, but its contrast should be increased.",CHAR(10)&amp;VALUE(LEFT(RIGHT('Colour Contrast Analysis'!DE4,LEN('Colour Contrast Analysis'!DE4)-FIND("+",'Colour Contrast Analysis'!DE4)-2),LEN(RIGHT('Colour Contrast Analysis'!DE4,LEN('Colour Contrast Analysis'!DE4)-FIND("+",'Colour Contrast Analysis'!DE4)-2))-11))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CK89" s="166" t="str">
        <f>LEFT('Colour Contrast Analysis'!DF4,FIND(" ",'Colour Contrast Analysis'!DF4)-1)&amp;" combination"&amp;IF(VALUE(LEFT('Colour Contrast Analysis'!DF4,FIND(" ",'Colour Contrast Analysis'!DF4)))=1,"","s")&amp;" of foreground and background colours do"&amp;IF(VALUE(LEFT('Colour Contrast Analysis'!DF4,FIND(" ",'Colour Contrast Analysis'!DF4)))=1,"es","")&amp;" not have sufficient contrast."&amp;IF(VALUE(LEFT(RIGHT('Colour Contrast Analysis'!DF4,LEN('Colour Contrast Analysis'!DF4)-FIND("+",'Colour Contrast Analysis'!DF4)-2),LEN(RIGHT('Colour Contrast Analysis'!DF4,LEN('Colour Contrast Analysis'!DF4)-FIND("+",'Colour Contrast Analysis'!DF4)-2))-11))=0,"",IF(VALUE(LEFT(RIGHT('Colour Contrast Analysis'!DF4,LEN('Colour Contrast Analysis'!DF4)-FIND("+",'Colour Contrast Analysis'!DF4)-2),LEN(RIGHT('Colour Contrast Analysis'!DF4,LEN('Colour Contrast Analysis'!DF4)-FIND("+",'Colour Contrast Analysis'!DF4)-2))-11))=1,CHAR(10)&amp;VALUE(LEFT(RIGHT('Colour Contrast Analysis'!DF4,LEN('Colour Contrast Analysis'!DF4)-FIND("+",'Colour Contrast Analysis'!DF4)-2),LEN(RIGHT('Colour Contrast Analysis'!DF4,LEN('Colour Contrast Analysis'!DF4)-FIND("+",'Colour Contrast Analysis'!DF4)-2))-11)) &amp; " combination of foreground and background colours is technically conformant, but its contrast should be increased.",CHAR(10)&amp;VALUE(LEFT(RIGHT('Colour Contrast Analysis'!DF4,LEN('Colour Contrast Analysis'!DF4)-FIND("+",'Colour Contrast Analysis'!DF4)-2),LEN(RIGHT('Colour Contrast Analysis'!DF4,LEN('Colour Contrast Analysis'!DF4)-FIND("+",'Colour Contrast Analysis'!DF4)-2))-11))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CL89" s="166" t="str">
        <f>LEFT('Colour Contrast Analysis'!DG4,FIND(" ",'Colour Contrast Analysis'!DG4)-1)&amp;" combination"&amp;IF(VALUE(LEFT('Colour Contrast Analysis'!DG4,FIND(" ",'Colour Contrast Analysis'!DG4)))=1,"","s")&amp;" of foreground and background colours do"&amp;IF(VALUE(LEFT('Colour Contrast Analysis'!DG4,FIND(" ",'Colour Contrast Analysis'!DG4)))=1,"es","")&amp;" not have sufficient contrast."&amp;IF(VALUE(LEFT(RIGHT('Colour Contrast Analysis'!DG4,LEN('Colour Contrast Analysis'!DG4)-FIND("+",'Colour Contrast Analysis'!DG4)-2),LEN(RIGHT('Colour Contrast Analysis'!DG4,LEN('Colour Contrast Analysis'!DG4)-FIND("+",'Colour Contrast Analysis'!DG4)-2))-11))=0,"",IF(VALUE(LEFT(RIGHT('Colour Contrast Analysis'!DG4,LEN('Colour Contrast Analysis'!DG4)-FIND("+",'Colour Contrast Analysis'!DG4)-2),LEN(RIGHT('Colour Contrast Analysis'!DG4,LEN('Colour Contrast Analysis'!DG4)-FIND("+",'Colour Contrast Analysis'!DG4)-2))-11))=1,CHAR(10)&amp;VALUE(LEFT(RIGHT('Colour Contrast Analysis'!DG4,LEN('Colour Contrast Analysis'!DG4)-FIND("+",'Colour Contrast Analysis'!DG4)-2),LEN(RIGHT('Colour Contrast Analysis'!DG4,LEN('Colour Contrast Analysis'!DG4)-FIND("+",'Colour Contrast Analysis'!DG4)-2))-11)) &amp; " combination of foreground and background colours is technically conformant, but its contrast should be increased.",CHAR(10)&amp;VALUE(LEFT(RIGHT('Colour Contrast Analysis'!DG4,LEN('Colour Contrast Analysis'!DG4)-FIND("+",'Colour Contrast Analysis'!DG4)-2),LEN(RIGHT('Colour Contrast Analysis'!DG4,LEN('Colour Contrast Analysis'!DG4)-FIND("+",'Colour Contrast Analysis'!DG4)-2))-11))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CM89" s="166" t="str">
        <f>LEFT('Colour Contrast Analysis'!DH4,FIND(" ",'Colour Contrast Analysis'!DH4)-1)&amp;" combination"&amp;IF(VALUE(LEFT('Colour Contrast Analysis'!DH4,FIND(" ",'Colour Contrast Analysis'!DH4)))=1,"","s")&amp;" of foreground and background colours do"&amp;IF(VALUE(LEFT('Colour Contrast Analysis'!DH4,FIND(" ",'Colour Contrast Analysis'!DH4)))=1,"es","")&amp;" not have sufficient contrast."&amp;IF(VALUE(LEFT(RIGHT('Colour Contrast Analysis'!DH4,LEN('Colour Contrast Analysis'!DH4)-FIND("+",'Colour Contrast Analysis'!DH4)-2),LEN(RIGHT('Colour Contrast Analysis'!DH4,LEN('Colour Contrast Analysis'!DH4)-FIND("+",'Colour Contrast Analysis'!DH4)-2))-11))=0,"",IF(VALUE(LEFT(RIGHT('Colour Contrast Analysis'!DH4,LEN('Colour Contrast Analysis'!DH4)-FIND("+",'Colour Contrast Analysis'!DH4)-2),LEN(RIGHT('Colour Contrast Analysis'!DH4,LEN('Colour Contrast Analysis'!DH4)-FIND("+",'Colour Contrast Analysis'!DH4)-2))-11))=1,CHAR(10)&amp;VALUE(LEFT(RIGHT('Colour Contrast Analysis'!DH4,LEN('Colour Contrast Analysis'!DH4)-FIND("+",'Colour Contrast Analysis'!DH4)-2),LEN(RIGHT('Colour Contrast Analysis'!DH4,LEN('Colour Contrast Analysis'!DH4)-FIND("+",'Colour Contrast Analysis'!DH4)-2))-11)) &amp; " combination of foreground and background colours is technically conformant, but its contrast should be increased.",CHAR(10)&amp;VALUE(LEFT(RIGHT('Colour Contrast Analysis'!DH4,LEN('Colour Contrast Analysis'!DH4)-FIND("+",'Colour Contrast Analysis'!DH4)-2),LEN(RIGHT('Colour Contrast Analysis'!DH4,LEN('Colour Contrast Analysis'!DH4)-FIND("+",'Colour Contrast Analysis'!DH4)-2))-11))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CN89" s="166" t="str">
        <f>LEFT('Colour Contrast Analysis'!DI4,FIND(" ",'Colour Contrast Analysis'!DI4)-1)&amp;" combination"&amp;IF(VALUE(LEFT('Colour Contrast Analysis'!DI4,FIND(" ",'Colour Contrast Analysis'!DI4)))=1,"","s")&amp;" of foreground and background colours do"&amp;IF(VALUE(LEFT('Colour Contrast Analysis'!DI4,FIND(" ",'Colour Contrast Analysis'!DI4)))=1,"es","")&amp;" not have sufficient contrast."&amp;IF(VALUE(LEFT(RIGHT('Colour Contrast Analysis'!DI4,LEN('Colour Contrast Analysis'!DI4)-FIND("+",'Colour Contrast Analysis'!DI4)-2),LEN(RIGHT('Colour Contrast Analysis'!DI4,LEN('Colour Contrast Analysis'!DI4)-FIND("+",'Colour Contrast Analysis'!DI4)-2))-11))=0,"",IF(VALUE(LEFT(RIGHT('Colour Contrast Analysis'!DI4,LEN('Colour Contrast Analysis'!DI4)-FIND("+",'Colour Contrast Analysis'!DI4)-2),LEN(RIGHT('Colour Contrast Analysis'!DI4,LEN('Colour Contrast Analysis'!DI4)-FIND("+",'Colour Contrast Analysis'!DI4)-2))-11))=1,CHAR(10)&amp;VALUE(LEFT(RIGHT('Colour Contrast Analysis'!DI4,LEN('Colour Contrast Analysis'!DI4)-FIND("+",'Colour Contrast Analysis'!DI4)-2),LEN(RIGHT('Colour Contrast Analysis'!DI4,LEN('Colour Contrast Analysis'!DI4)-FIND("+",'Colour Contrast Analysis'!DI4)-2))-11)) &amp; " combination of foreground and background colours is technically conformant, but its contrast should be increased.",CHAR(10)&amp;VALUE(LEFT(RIGHT('Colour Contrast Analysis'!DI4,LEN('Colour Contrast Analysis'!DI4)-FIND("+",'Colour Contrast Analysis'!DI4)-2),LEN(RIGHT('Colour Contrast Analysis'!DI4,LEN('Colour Contrast Analysis'!DI4)-FIND("+",'Colour Contrast Analysis'!DI4)-2))-11))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CO89" s="166" t="str">
        <f>LEFT('Colour Contrast Analysis'!DJ4,FIND(" ",'Colour Contrast Analysis'!DJ4)-1)&amp;" combination"&amp;IF(VALUE(LEFT('Colour Contrast Analysis'!DJ4,FIND(" ",'Colour Contrast Analysis'!DJ4)))=1,"","s")&amp;" of foreground and background colours do"&amp;IF(VALUE(LEFT('Colour Contrast Analysis'!DJ4,FIND(" ",'Colour Contrast Analysis'!DJ4)))=1,"es","")&amp;" not have sufficient contrast."&amp;IF(VALUE(LEFT(RIGHT('Colour Contrast Analysis'!DJ4,LEN('Colour Contrast Analysis'!DJ4)-FIND("+",'Colour Contrast Analysis'!DJ4)-2),LEN(RIGHT('Colour Contrast Analysis'!DJ4,LEN('Colour Contrast Analysis'!DJ4)-FIND("+",'Colour Contrast Analysis'!DJ4)-2))-11))=0,"",IF(VALUE(LEFT(RIGHT('Colour Contrast Analysis'!DJ4,LEN('Colour Contrast Analysis'!DJ4)-FIND("+",'Colour Contrast Analysis'!DJ4)-2),LEN(RIGHT('Colour Contrast Analysis'!DJ4,LEN('Colour Contrast Analysis'!DJ4)-FIND("+",'Colour Contrast Analysis'!DJ4)-2))-11))=1,CHAR(10)&amp;VALUE(LEFT(RIGHT('Colour Contrast Analysis'!DJ4,LEN('Colour Contrast Analysis'!DJ4)-FIND("+",'Colour Contrast Analysis'!DJ4)-2),LEN(RIGHT('Colour Contrast Analysis'!DJ4,LEN('Colour Contrast Analysis'!DJ4)-FIND("+",'Colour Contrast Analysis'!DJ4)-2))-11)) &amp; " combination of foreground and background colours is technically conformant, but its contrast should be increased.",CHAR(10)&amp;VALUE(LEFT(RIGHT('Colour Contrast Analysis'!DJ4,LEN('Colour Contrast Analysis'!DJ4)-FIND("+",'Colour Contrast Analysis'!DJ4)-2),LEN(RIGHT('Colour Contrast Analysis'!DJ4,LEN('Colour Contrast Analysis'!DJ4)-FIND("+",'Colour Contrast Analysis'!DJ4)-2))-11))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CP89" s="166" t="str">
        <f>LEFT('Colour Contrast Analysis'!DK4,FIND(" ",'Colour Contrast Analysis'!DK4)-1)&amp;" combination"&amp;IF(VALUE(LEFT('Colour Contrast Analysis'!DK4,FIND(" ",'Colour Contrast Analysis'!DK4)))=1,"","s")&amp;" of foreground and background colours do"&amp;IF(VALUE(LEFT('Colour Contrast Analysis'!DK4,FIND(" ",'Colour Contrast Analysis'!DK4)))=1,"es","")&amp;" not have sufficient contrast."&amp;IF(VALUE(LEFT(RIGHT('Colour Contrast Analysis'!DK4,LEN('Colour Contrast Analysis'!DK4)-FIND("+",'Colour Contrast Analysis'!DK4)-2),LEN(RIGHT('Colour Contrast Analysis'!DK4,LEN('Colour Contrast Analysis'!DK4)-FIND("+",'Colour Contrast Analysis'!DK4)-2))-11))=0,"",IF(VALUE(LEFT(RIGHT('Colour Contrast Analysis'!DK4,LEN('Colour Contrast Analysis'!DK4)-FIND("+",'Colour Contrast Analysis'!DK4)-2),LEN(RIGHT('Colour Contrast Analysis'!DK4,LEN('Colour Contrast Analysis'!DK4)-FIND("+",'Colour Contrast Analysis'!DK4)-2))-11))=1,CHAR(10)&amp;VALUE(LEFT(RIGHT('Colour Contrast Analysis'!DK4,LEN('Colour Contrast Analysis'!DK4)-FIND("+",'Colour Contrast Analysis'!DK4)-2),LEN(RIGHT('Colour Contrast Analysis'!DK4,LEN('Colour Contrast Analysis'!DK4)-FIND("+",'Colour Contrast Analysis'!DK4)-2))-11)) &amp; " combination of foreground and background colours is technically conformant, but its contrast should be increased.",CHAR(10)&amp;VALUE(LEFT(RIGHT('Colour Contrast Analysis'!DK4,LEN('Colour Contrast Analysis'!DK4)-FIND("+",'Colour Contrast Analysis'!DK4)-2),LEN(RIGHT('Colour Contrast Analysis'!DK4,LEN('Colour Contrast Analysis'!DK4)-FIND("+",'Colour Contrast Analysis'!DK4)-2))-11))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CQ89" s="166" t="str">
        <f>LEFT('Colour Contrast Analysis'!DL4,FIND(" ",'Colour Contrast Analysis'!DL4)-1)&amp;" combination"&amp;IF(VALUE(LEFT('Colour Contrast Analysis'!DL4,FIND(" ",'Colour Contrast Analysis'!DL4)))=1,"","s")&amp;" of foreground and background colours do"&amp;IF(VALUE(LEFT('Colour Contrast Analysis'!DL4,FIND(" ",'Colour Contrast Analysis'!DL4)))=1,"es","")&amp;" not have sufficient contrast."&amp;IF(VALUE(LEFT(RIGHT('Colour Contrast Analysis'!DL4,LEN('Colour Contrast Analysis'!DL4)-FIND("+",'Colour Contrast Analysis'!DL4)-2),LEN(RIGHT('Colour Contrast Analysis'!DL4,LEN('Colour Contrast Analysis'!DL4)-FIND("+",'Colour Contrast Analysis'!DL4)-2))-11))=0,"",IF(VALUE(LEFT(RIGHT('Colour Contrast Analysis'!DL4,LEN('Colour Contrast Analysis'!DL4)-FIND("+",'Colour Contrast Analysis'!DL4)-2),LEN(RIGHT('Colour Contrast Analysis'!DL4,LEN('Colour Contrast Analysis'!DL4)-FIND("+",'Colour Contrast Analysis'!DL4)-2))-11))=1,CHAR(10)&amp;VALUE(LEFT(RIGHT('Colour Contrast Analysis'!DL4,LEN('Colour Contrast Analysis'!DL4)-FIND("+",'Colour Contrast Analysis'!DL4)-2),LEN(RIGHT('Colour Contrast Analysis'!DL4,LEN('Colour Contrast Analysis'!DL4)-FIND("+",'Colour Contrast Analysis'!DL4)-2))-11)) &amp; " combination of foreground and background colours is technically conformant, but its contrast should be increased.",CHAR(10)&amp;VALUE(LEFT(RIGHT('Colour Contrast Analysis'!DL4,LEN('Colour Contrast Analysis'!DL4)-FIND("+",'Colour Contrast Analysis'!DL4)-2),LEN(RIGHT('Colour Contrast Analysis'!DL4,LEN('Colour Contrast Analysis'!DL4)-FIND("+",'Colour Contrast Analysis'!DL4)-2))-11))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CR89" s="166" t="str">
        <f>LEFT('Colour Contrast Analysis'!DM4,FIND(" ",'Colour Contrast Analysis'!DM4)-1)&amp;" combination"&amp;IF(VALUE(LEFT('Colour Contrast Analysis'!DM4,FIND(" ",'Colour Contrast Analysis'!DM4)))=1,"","s")&amp;" of foreground and background colours do"&amp;IF(VALUE(LEFT('Colour Contrast Analysis'!DM4,FIND(" ",'Colour Contrast Analysis'!DM4)))=1,"es","")&amp;" not have sufficient contrast."&amp;IF(VALUE(LEFT(RIGHT('Colour Contrast Analysis'!DM4,LEN('Colour Contrast Analysis'!DM4)-FIND("+",'Colour Contrast Analysis'!DM4)-2),LEN(RIGHT('Colour Contrast Analysis'!DM4,LEN('Colour Contrast Analysis'!DM4)-FIND("+",'Colour Contrast Analysis'!DM4)-2))-11))=0,"",IF(VALUE(LEFT(RIGHT('Colour Contrast Analysis'!DM4,LEN('Colour Contrast Analysis'!DM4)-FIND("+",'Colour Contrast Analysis'!DM4)-2),LEN(RIGHT('Colour Contrast Analysis'!DM4,LEN('Colour Contrast Analysis'!DM4)-FIND("+",'Colour Contrast Analysis'!DM4)-2))-11))=1,CHAR(10)&amp;VALUE(LEFT(RIGHT('Colour Contrast Analysis'!DM4,LEN('Colour Contrast Analysis'!DM4)-FIND("+",'Colour Contrast Analysis'!DM4)-2),LEN(RIGHT('Colour Contrast Analysis'!DM4,LEN('Colour Contrast Analysis'!DM4)-FIND("+",'Colour Contrast Analysis'!DM4)-2))-11)) &amp; " combination of foreground and background colours is technically conformant, but its contrast should be increased.",CHAR(10)&amp;VALUE(LEFT(RIGHT('Colour Contrast Analysis'!DM4,LEN('Colour Contrast Analysis'!DM4)-FIND("+",'Colour Contrast Analysis'!DM4)-2),LEN(RIGHT('Colour Contrast Analysis'!DM4,LEN('Colour Contrast Analysis'!DM4)-FIND("+",'Colour Contrast Analysis'!DM4)-2))-11))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CS89" s="166" t="str">
        <f>LEFT('Colour Contrast Analysis'!DN4,FIND(" ",'Colour Contrast Analysis'!DN4)-1)&amp;" combination"&amp;IF(VALUE(LEFT('Colour Contrast Analysis'!DN4,FIND(" ",'Colour Contrast Analysis'!DN4)))=1,"","s")&amp;" of foreground and background colours do"&amp;IF(VALUE(LEFT('Colour Contrast Analysis'!DN4,FIND(" ",'Colour Contrast Analysis'!DN4)))=1,"es","")&amp;" not have sufficient contrast."&amp;IF(VALUE(LEFT(RIGHT('Colour Contrast Analysis'!DN4,LEN('Colour Contrast Analysis'!DN4)-FIND("+",'Colour Contrast Analysis'!DN4)-2),LEN(RIGHT('Colour Contrast Analysis'!DN4,LEN('Colour Contrast Analysis'!DN4)-FIND("+",'Colour Contrast Analysis'!DN4)-2))-11))=0,"",IF(VALUE(LEFT(RIGHT('Colour Contrast Analysis'!DN4,LEN('Colour Contrast Analysis'!DN4)-FIND("+",'Colour Contrast Analysis'!DN4)-2),LEN(RIGHT('Colour Contrast Analysis'!DN4,LEN('Colour Contrast Analysis'!DN4)-FIND("+",'Colour Contrast Analysis'!DN4)-2))-11))=1,CHAR(10)&amp;VALUE(LEFT(RIGHT('Colour Contrast Analysis'!DN4,LEN('Colour Contrast Analysis'!DN4)-FIND("+",'Colour Contrast Analysis'!DN4)-2),LEN(RIGHT('Colour Contrast Analysis'!DN4,LEN('Colour Contrast Analysis'!DN4)-FIND("+",'Colour Contrast Analysis'!DN4)-2))-11)) &amp; " combination of foreground and background colours is technically conformant, but its contrast should be increased.",CHAR(10)&amp;VALUE(LEFT(RIGHT('Colour Contrast Analysis'!DN4,LEN('Colour Contrast Analysis'!DN4)-FIND("+",'Colour Contrast Analysis'!DN4)-2),LEN(RIGHT('Colour Contrast Analysis'!DN4,LEN('Colour Contrast Analysis'!DN4)-FIND("+",'Colour Contrast Analysis'!DN4)-2))-11))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CT89" s="166" t="str">
        <f>LEFT('Colour Contrast Analysis'!DO4,FIND(" ",'Colour Contrast Analysis'!DO4)-1)&amp;" combination"&amp;IF(VALUE(LEFT('Colour Contrast Analysis'!DO4,FIND(" ",'Colour Contrast Analysis'!DO4)))=1,"","s")&amp;" of foreground and background colours do"&amp;IF(VALUE(LEFT('Colour Contrast Analysis'!DO4,FIND(" ",'Colour Contrast Analysis'!DO4)))=1,"es","")&amp;" not have sufficient contrast."&amp;IF(VALUE(LEFT(RIGHT('Colour Contrast Analysis'!DO4,LEN('Colour Contrast Analysis'!DO4)-FIND("+",'Colour Contrast Analysis'!DO4)-2),LEN(RIGHT('Colour Contrast Analysis'!DO4,LEN('Colour Contrast Analysis'!DO4)-FIND("+",'Colour Contrast Analysis'!DO4)-2))-11))=0,"",IF(VALUE(LEFT(RIGHT('Colour Contrast Analysis'!DO4,LEN('Colour Contrast Analysis'!DO4)-FIND("+",'Colour Contrast Analysis'!DO4)-2),LEN(RIGHT('Colour Contrast Analysis'!DO4,LEN('Colour Contrast Analysis'!DO4)-FIND("+",'Colour Contrast Analysis'!DO4)-2))-11))=1,CHAR(10)&amp;VALUE(LEFT(RIGHT('Colour Contrast Analysis'!DO4,LEN('Colour Contrast Analysis'!DO4)-FIND("+",'Colour Contrast Analysis'!DO4)-2),LEN(RIGHT('Colour Contrast Analysis'!DO4,LEN('Colour Contrast Analysis'!DO4)-FIND("+",'Colour Contrast Analysis'!DO4)-2))-11)) &amp; " combination of foreground and background colours is technically conformant, but its contrast should be increased.",CHAR(10)&amp;VALUE(LEFT(RIGHT('Colour Contrast Analysis'!DO4,LEN('Colour Contrast Analysis'!DO4)-FIND("+",'Colour Contrast Analysis'!DO4)-2),LEN(RIGHT('Colour Contrast Analysis'!DO4,LEN('Colour Contrast Analysis'!DO4)-FIND("+",'Colour Contrast Analysis'!DO4)-2))-11))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CU89" s="166" t="str">
        <f>LEFT('Colour Contrast Analysis'!DP4,FIND(" ",'Colour Contrast Analysis'!DP4)-1)&amp;" combination"&amp;IF(VALUE(LEFT('Colour Contrast Analysis'!DP4,FIND(" ",'Colour Contrast Analysis'!DP4)))=1,"","s")&amp;" of foreground and background colours do"&amp;IF(VALUE(LEFT('Colour Contrast Analysis'!DP4,FIND(" ",'Colour Contrast Analysis'!DP4)))=1,"es","")&amp;" not have sufficient contrast."&amp;IF(VALUE(LEFT(RIGHT('Colour Contrast Analysis'!DP4,LEN('Colour Contrast Analysis'!DP4)-FIND("+",'Colour Contrast Analysis'!DP4)-2),LEN(RIGHT('Colour Contrast Analysis'!DP4,LEN('Colour Contrast Analysis'!DP4)-FIND("+",'Colour Contrast Analysis'!DP4)-2))-11))=0,"",IF(VALUE(LEFT(RIGHT('Colour Contrast Analysis'!DP4,LEN('Colour Contrast Analysis'!DP4)-FIND("+",'Colour Contrast Analysis'!DP4)-2),LEN(RIGHT('Colour Contrast Analysis'!DP4,LEN('Colour Contrast Analysis'!DP4)-FIND("+",'Colour Contrast Analysis'!DP4)-2))-11))=1,CHAR(10)&amp;VALUE(LEFT(RIGHT('Colour Contrast Analysis'!DP4,LEN('Colour Contrast Analysis'!DP4)-FIND("+",'Colour Contrast Analysis'!DP4)-2),LEN(RIGHT('Colour Contrast Analysis'!DP4,LEN('Colour Contrast Analysis'!DP4)-FIND("+",'Colour Contrast Analysis'!DP4)-2))-11)) &amp; " combination of foreground and background colours is technically conformant, but its contrast should be increased.",CHAR(10)&amp;VALUE(LEFT(RIGHT('Colour Contrast Analysis'!DP4,LEN('Colour Contrast Analysis'!DP4)-FIND("+",'Colour Contrast Analysis'!DP4)-2),LEN(RIGHT('Colour Contrast Analysis'!DP4,LEN('Colour Contrast Analysis'!DP4)-FIND("+",'Colour Contrast Analysis'!DP4)-2))-11))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CV89" s="166" t="str">
        <f>LEFT('Colour Contrast Analysis'!DQ4,FIND(" ",'Colour Contrast Analysis'!DQ4)-1)&amp;" combination"&amp;IF(VALUE(LEFT('Colour Contrast Analysis'!DQ4,FIND(" ",'Colour Contrast Analysis'!DQ4)))=1,"","s")&amp;" of foreground and background colours do"&amp;IF(VALUE(LEFT('Colour Contrast Analysis'!DQ4,FIND(" ",'Colour Contrast Analysis'!DQ4)))=1,"es","")&amp;" not have sufficient contrast."&amp;IF(VALUE(LEFT(RIGHT('Colour Contrast Analysis'!DQ4,LEN('Colour Contrast Analysis'!DQ4)-FIND("+",'Colour Contrast Analysis'!DQ4)-2),LEN(RIGHT('Colour Contrast Analysis'!DQ4,LEN('Colour Contrast Analysis'!DQ4)-FIND("+",'Colour Contrast Analysis'!DQ4)-2))-11))=0,"",IF(VALUE(LEFT(RIGHT('Colour Contrast Analysis'!DQ4,LEN('Colour Contrast Analysis'!DQ4)-FIND("+",'Colour Contrast Analysis'!DQ4)-2),LEN(RIGHT('Colour Contrast Analysis'!DQ4,LEN('Colour Contrast Analysis'!DQ4)-FIND("+",'Colour Contrast Analysis'!DQ4)-2))-11))=1,CHAR(10)&amp;VALUE(LEFT(RIGHT('Colour Contrast Analysis'!DQ4,LEN('Colour Contrast Analysis'!DQ4)-FIND("+",'Colour Contrast Analysis'!DQ4)-2),LEN(RIGHT('Colour Contrast Analysis'!DQ4,LEN('Colour Contrast Analysis'!DQ4)-FIND("+",'Colour Contrast Analysis'!DQ4)-2))-11)) &amp; " combination of foreground and background colours is technically conformant, but its contrast should be increased.",CHAR(10)&amp;VALUE(LEFT(RIGHT('Colour Contrast Analysis'!DQ4,LEN('Colour Contrast Analysis'!DQ4)-FIND("+",'Colour Contrast Analysis'!DQ4)-2),LEN(RIGHT('Colour Contrast Analysis'!DQ4,LEN('Colour Contrast Analysis'!DQ4)-FIND("+",'Colour Contrast Analysis'!DQ4)-2))-11))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CW89" s="166" t="str">
        <f>LEFT('Colour Contrast Analysis'!DR4,FIND(" ",'Colour Contrast Analysis'!DR4)-1)&amp;" combination"&amp;IF(VALUE(LEFT('Colour Contrast Analysis'!DR4,FIND(" ",'Colour Contrast Analysis'!DR4)))=1,"","s")&amp;" of foreground and background colours do"&amp;IF(VALUE(LEFT('Colour Contrast Analysis'!DR4,FIND(" ",'Colour Contrast Analysis'!DR4)))=1,"es","")&amp;" not have sufficient contrast."&amp;IF(VALUE(LEFT(RIGHT('Colour Contrast Analysis'!DR4,LEN('Colour Contrast Analysis'!DR4)-FIND("+",'Colour Contrast Analysis'!DR4)-2),LEN(RIGHT('Colour Contrast Analysis'!DR4,LEN('Colour Contrast Analysis'!DR4)-FIND("+",'Colour Contrast Analysis'!DR4)-2))-11))=0,"",IF(VALUE(LEFT(RIGHT('Colour Contrast Analysis'!DR4,LEN('Colour Contrast Analysis'!DR4)-FIND("+",'Colour Contrast Analysis'!DR4)-2),LEN(RIGHT('Colour Contrast Analysis'!DR4,LEN('Colour Contrast Analysis'!DR4)-FIND("+",'Colour Contrast Analysis'!DR4)-2))-11))=1,CHAR(10)&amp;VALUE(LEFT(RIGHT('Colour Contrast Analysis'!DR4,LEN('Colour Contrast Analysis'!DR4)-FIND("+",'Colour Contrast Analysis'!DR4)-2),LEN(RIGHT('Colour Contrast Analysis'!DR4,LEN('Colour Contrast Analysis'!DR4)-FIND("+",'Colour Contrast Analysis'!DR4)-2))-11)) &amp; " combination of foreground and background colours is technically conformant, but its contrast should be increased.",CHAR(10)&amp;VALUE(LEFT(RIGHT('Colour Contrast Analysis'!DR4,LEN('Colour Contrast Analysis'!DR4)-FIND("+",'Colour Contrast Analysis'!DR4)-2),LEN(RIGHT('Colour Contrast Analysis'!DR4,LEN('Colour Contrast Analysis'!DR4)-FIND("+",'Colour Contrast Analysis'!DR4)-2))-11))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CX89" s="166" t="str">
        <f>LEFT('Colour Contrast Analysis'!DS4,FIND(" ",'Colour Contrast Analysis'!DS4)-1)&amp;" combination"&amp;IF(VALUE(LEFT('Colour Contrast Analysis'!DS4,FIND(" ",'Colour Contrast Analysis'!DS4)))=1,"","s")&amp;" of foreground and background colours do"&amp;IF(VALUE(LEFT('Colour Contrast Analysis'!DS4,FIND(" ",'Colour Contrast Analysis'!DS4)))=1,"es","")&amp;" not have sufficient contrast."&amp;IF(VALUE(LEFT(RIGHT('Colour Contrast Analysis'!DS4,LEN('Colour Contrast Analysis'!DS4)-FIND("+",'Colour Contrast Analysis'!DS4)-2),LEN(RIGHT('Colour Contrast Analysis'!DS4,LEN('Colour Contrast Analysis'!DS4)-FIND("+",'Colour Contrast Analysis'!DS4)-2))-11))=0,"",IF(VALUE(LEFT(RIGHT('Colour Contrast Analysis'!DS4,LEN('Colour Contrast Analysis'!DS4)-FIND("+",'Colour Contrast Analysis'!DS4)-2),LEN(RIGHT('Colour Contrast Analysis'!DS4,LEN('Colour Contrast Analysis'!DS4)-FIND("+",'Colour Contrast Analysis'!DS4)-2))-11))=1,CHAR(10)&amp;VALUE(LEFT(RIGHT('Colour Contrast Analysis'!DS4,LEN('Colour Contrast Analysis'!DS4)-FIND("+",'Colour Contrast Analysis'!DS4)-2),LEN(RIGHT('Colour Contrast Analysis'!DS4,LEN('Colour Contrast Analysis'!DS4)-FIND("+",'Colour Contrast Analysis'!DS4)-2))-11)) &amp; " combination of foreground and background colours is technically conformant, but its contrast should be increased.",CHAR(10)&amp;VALUE(LEFT(RIGHT('Colour Contrast Analysis'!DS4,LEN('Colour Contrast Analysis'!DS4)-FIND("+",'Colour Contrast Analysis'!DS4)-2),LEN(RIGHT('Colour Contrast Analysis'!DS4,LEN('Colour Contrast Analysis'!DS4)-FIND("+",'Colour Contrast Analysis'!DS4)-2))-11))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CY89" s="166" t="str">
        <f>LEFT('Colour Contrast Analysis'!DT4,FIND(" ",'Colour Contrast Analysis'!DT4)-1)&amp;" combination"&amp;IF(VALUE(LEFT('Colour Contrast Analysis'!DT4,FIND(" ",'Colour Contrast Analysis'!DT4)))=1,"","s")&amp;" of foreground and background colours do"&amp;IF(VALUE(LEFT('Colour Contrast Analysis'!DT4,FIND(" ",'Colour Contrast Analysis'!DT4)))=1,"es","")&amp;" not have sufficient contrast."&amp;IF(VALUE(LEFT(RIGHT('Colour Contrast Analysis'!DT4,LEN('Colour Contrast Analysis'!DT4)-FIND("+",'Colour Contrast Analysis'!DT4)-2),LEN(RIGHT('Colour Contrast Analysis'!DT4,LEN('Colour Contrast Analysis'!DT4)-FIND("+",'Colour Contrast Analysis'!DT4)-2))-11))=0,"",IF(VALUE(LEFT(RIGHT('Colour Contrast Analysis'!DT4,LEN('Colour Contrast Analysis'!DT4)-FIND("+",'Colour Contrast Analysis'!DT4)-2),LEN(RIGHT('Colour Contrast Analysis'!DT4,LEN('Colour Contrast Analysis'!DT4)-FIND("+",'Colour Contrast Analysis'!DT4)-2))-11))=1,CHAR(10)&amp;VALUE(LEFT(RIGHT('Colour Contrast Analysis'!DT4,LEN('Colour Contrast Analysis'!DT4)-FIND("+",'Colour Contrast Analysis'!DT4)-2),LEN(RIGHT('Colour Contrast Analysis'!DT4,LEN('Colour Contrast Analysis'!DT4)-FIND("+",'Colour Contrast Analysis'!DT4)-2))-11)) &amp; " combination of foreground and background colours is technically conformant, but its contrast should be increased.",CHAR(10)&amp;VALUE(LEFT(RIGHT('Colour Contrast Analysis'!DT4,LEN('Colour Contrast Analysis'!DT4)-FIND("+",'Colour Contrast Analysis'!DT4)-2),LEN(RIGHT('Colour Contrast Analysis'!DT4,LEN('Colour Contrast Analysis'!DT4)-FIND("+",'Colour Contrast Analysis'!DT4)-2))-11))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CZ89" s="166" t="str">
        <f>LEFT('Colour Contrast Analysis'!DU4,FIND(" ",'Colour Contrast Analysis'!DU4)-1)&amp;" combination"&amp;IF(VALUE(LEFT('Colour Contrast Analysis'!DU4,FIND(" ",'Colour Contrast Analysis'!DU4)))=1,"","s")&amp;" of foreground and background colours do"&amp;IF(VALUE(LEFT('Colour Contrast Analysis'!DU4,FIND(" ",'Colour Contrast Analysis'!DU4)))=1,"es","")&amp;" not have sufficient contrast."&amp;IF(VALUE(LEFT(RIGHT('Colour Contrast Analysis'!DU4,LEN('Colour Contrast Analysis'!DU4)-FIND("+",'Colour Contrast Analysis'!DU4)-2),LEN(RIGHT('Colour Contrast Analysis'!DU4,LEN('Colour Contrast Analysis'!DU4)-FIND("+",'Colour Contrast Analysis'!DU4)-2))-11))=0,"",IF(VALUE(LEFT(RIGHT('Colour Contrast Analysis'!DU4,LEN('Colour Contrast Analysis'!DU4)-FIND("+",'Colour Contrast Analysis'!DU4)-2),LEN(RIGHT('Colour Contrast Analysis'!DU4,LEN('Colour Contrast Analysis'!DU4)-FIND("+",'Colour Contrast Analysis'!DU4)-2))-11))=1,CHAR(10)&amp;VALUE(LEFT(RIGHT('Colour Contrast Analysis'!DU4,LEN('Colour Contrast Analysis'!DU4)-FIND("+",'Colour Contrast Analysis'!DU4)-2),LEN(RIGHT('Colour Contrast Analysis'!DU4,LEN('Colour Contrast Analysis'!DU4)-FIND("+",'Colour Contrast Analysis'!DU4)-2))-11)) &amp; " combination of foreground and background colours is technically conformant, but its contrast should be increased.",CHAR(10)&amp;VALUE(LEFT(RIGHT('Colour Contrast Analysis'!DU4,LEN('Colour Contrast Analysis'!DU4)-FIND("+",'Colour Contrast Analysis'!DU4)-2),LEN(RIGHT('Colour Contrast Analysis'!DU4,LEN('Colour Contrast Analysis'!DU4)-FIND("+",'Colour Contrast Analysis'!DU4)-2))-11))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DA89" s="166" t="str">
        <f>LEFT('Colour Contrast Analysis'!DV4,FIND(" ",'Colour Contrast Analysis'!DV4)-1)&amp;" combination"&amp;IF(VALUE(LEFT('Colour Contrast Analysis'!DV4,FIND(" ",'Colour Contrast Analysis'!DV4)))=1,"","s")&amp;" of foreground and background colours do"&amp;IF(VALUE(LEFT('Colour Contrast Analysis'!DV4,FIND(" ",'Colour Contrast Analysis'!DV4)))=1,"es","")&amp;" not have sufficient contrast."&amp;IF(VALUE(LEFT(RIGHT('Colour Contrast Analysis'!DV4,LEN('Colour Contrast Analysis'!DV4)-FIND("+",'Colour Contrast Analysis'!DV4)-2),LEN(RIGHT('Colour Contrast Analysis'!DV4,LEN('Colour Contrast Analysis'!DV4)-FIND("+",'Colour Contrast Analysis'!DV4)-2))-11))=0,"",IF(VALUE(LEFT(RIGHT('Colour Contrast Analysis'!DV4,LEN('Colour Contrast Analysis'!DV4)-FIND("+",'Colour Contrast Analysis'!DV4)-2),LEN(RIGHT('Colour Contrast Analysis'!DV4,LEN('Colour Contrast Analysis'!DV4)-FIND("+",'Colour Contrast Analysis'!DV4)-2))-11))=1,CHAR(10)&amp;VALUE(LEFT(RIGHT('Colour Contrast Analysis'!DV4,LEN('Colour Contrast Analysis'!DV4)-FIND("+",'Colour Contrast Analysis'!DV4)-2),LEN(RIGHT('Colour Contrast Analysis'!DV4,LEN('Colour Contrast Analysis'!DV4)-FIND("+",'Colour Contrast Analysis'!DV4)-2))-11)) &amp; " combination of foreground and background colours is technically conformant, but its contrast should be increased.",CHAR(10)&amp;VALUE(LEFT(RIGHT('Colour Contrast Analysis'!DV4,LEN('Colour Contrast Analysis'!DV4)-FIND("+",'Colour Contrast Analysis'!DV4)-2),LEN(RIGHT('Colour Contrast Analysis'!DV4,LEN('Colour Contrast Analysis'!DV4)-FIND("+",'Colour Contrast Analysis'!DV4)-2))-11))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DB89" s="166" t="str">
        <f>LEFT('Colour Contrast Analysis'!DW4,FIND(" ",'Colour Contrast Analysis'!DW4)-1)&amp;" combination"&amp;IF(VALUE(LEFT('Colour Contrast Analysis'!DW4,FIND(" ",'Colour Contrast Analysis'!DW4)))=1,"","s")&amp;" of foreground and background colours do"&amp;IF(VALUE(LEFT('Colour Contrast Analysis'!DW4,FIND(" ",'Colour Contrast Analysis'!DW4)))=1,"es","")&amp;" not have sufficient contrast."&amp;IF(VALUE(LEFT(RIGHT('Colour Contrast Analysis'!DW4,LEN('Colour Contrast Analysis'!DW4)-FIND("+",'Colour Contrast Analysis'!DW4)-2),LEN(RIGHT('Colour Contrast Analysis'!DW4,LEN('Colour Contrast Analysis'!DW4)-FIND("+",'Colour Contrast Analysis'!DW4)-2))-11))=0,"",IF(VALUE(LEFT(RIGHT('Colour Contrast Analysis'!DW4,LEN('Colour Contrast Analysis'!DW4)-FIND("+",'Colour Contrast Analysis'!DW4)-2),LEN(RIGHT('Colour Contrast Analysis'!DW4,LEN('Colour Contrast Analysis'!DW4)-FIND("+",'Colour Contrast Analysis'!DW4)-2))-11))=1,CHAR(10)&amp;VALUE(LEFT(RIGHT('Colour Contrast Analysis'!DW4,LEN('Colour Contrast Analysis'!DW4)-FIND("+",'Colour Contrast Analysis'!DW4)-2),LEN(RIGHT('Colour Contrast Analysis'!DW4,LEN('Colour Contrast Analysis'!DW4)-FIND("+",'Colour Contrast Analysis'!DW4)-2))-11)) &amp; " combination of foreground and background colours is technically conformant, but its contrast should be increased.",CHAR(10)&amp;VALUE(LEFT(RIGHT('Colour Contrast Analysis'!DW4,LEN('Colour Contrast Analysis'!DW4)-FIND("+",'Colour Contrast Analysis'!DW4)-2),LEN(RIGHT('Colour Contrast Analysis'!DW4,LEN('Colour Contrast Analysis'!DW4)-FIND("+",'Colour Contrast Analysis'!DW4)-2))-11))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DC89" s="166" t="str">
        <f>LEFT('Colour Contrast Analysis'!DX4,FIND(" ",'Colour Contrast Analysis'!DX4)-1)&amp;" combination"&amp;IF(VALUE(LEFT('Colour Contrast Analysis'!DX4,FIND(" ",'Colour Contrast Analysis'!DX4)))=1,"","s")&amp;" of foreground and background colours do"&amp;IF(VALUE(LEFT('Colour Contrast Analysis'!DX4,FIND(" ",'Colour Contrast Analysis'!DX4)))=1,"es","")&amp;" not have sufficient contrast."&amp;IF(VALUE(LEFT(RIGHT('Colour Contrast Analysis'!DX4,LEN('Colour Contrast Analysis'!DX4)-FIND("+",'Colour Contrast Analysis'!DX4)-2),LEN(RIGHT('Colour Contrast Analysis'!DX4,LEN('Colour Contrast Analysis'!DX4)-FIND("+",'Colour Contrast Analysis'!DX4)-2))-11))=0,"",IF(VALUE(LEFT(RIGHT('Colour Contrast Analysis'!DX4,LEN('Colour Contrast Analysis'!DX4)-FIND("+",'Colour Contrast Analysis'!DX4)-2),LEN(RIGHT('Colour Contrast Analysis'!DX4,LEN('Colour Contrast Analysis'!DX4)-FIND("+",'Colour Contrast Analysis'!DX4)-2))-11))=1,CHAR(10)&amp;VALUE(LEFT(RIGHT('Colour Contrast Analysis'!DX4,LEN('Colour Contrast Analysis'!DX4)-FIND("+",'Colour Contrast Analysis'!DX4)-2),LEN(RIGHT('Colour Contrast Analysis'!DX4,LEN('Colour Contrast Analysis'!DX4)-FIND("+",'Colour Contrast Analysis'!DX4)-2))-11)) &amp; " combination of foreground and background colours is technically conformant, but its contrast should be increased.",CHAR(10)&amp;VALUE(LEFT(RIGHT('Colour Contrast Analysis'!DX4,LEN('Colour Contrast Analysis'!DX4)-FIND("+",'Colour Contrast Analysis'!DX4)-2),LEN(RIGHT('Colour Contrast Analysis'!DX4,LEN('Colour Contrast Analysis'!DX4)-FIND("+",'Colour Contrast Analysis'!DX4)-2))-11))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DD89" s="166" t="str">
        <f>LEFT('Colour Contrast Analysis'!DY4,FIND(" ",'Colour Contrast Analysis'!DY4)-1)&amp;" combination"&amp;IF(VALUE(LEFT('Colour Contrast Analysis'!DY4,FIND(" ",'Colour Contrast Analysis'!DY4)))=1,"","s")&amp;" of foreground and background colours do"&amp;IF(VALUE(LEFT('Colour Contrast Analysis'!DY4,FIND(" ",'Colour Contrast Analysis'!DY4)))=1,"es","")&amp;" not have sufficient contrast."&amp;IF(VALUE(LEFT(RIGHT('Colour Contrast Analysis'!DY4,LEN('Colour Contrast Analysis'!DY4)-FIND("+",'Colour Contrast Analysis'!DY4)-2),LEN(RIGHT('Colour Contrast Analysis'!DY4,LEN('Colour Contrast Analysis'!DY4)-FIND("+",'Colour Contrast Analysis'!DY4)-2))-11))=0,"",IF(VALUE(LEFT(RIGHT('Colour Contrast Analysis'!DY4,LEN('Colour Contrast Analysis'!DY4)-FIND("+",'Colour Contrast Analysis'!DY4)-2),LEN(RIGHT('Colour Contrast Analysis'!DY4,LEN('Colour Contrast Analysis'!DY4)-FIND("+",'Colour Contrast Analysis'!DY4)-2))-11))=1,CHAR(10)&amp;VALUE(LEFT(RIGHT('Colour Contrast Analysis'!DY4,LEN('Colour Contrast Analysis'!DY4)-FIND("+",'Colour Contrast Analysis'!DY4)-2),LEN(RIGHT('Colour Contrast Analysis'!DY4,LEN('Colour Contrast Analysis'!DY4)-FIND("+",'Colour Contrast Analysis'!DY4)-2))-11)) &amp; " combination of foreground and background colours is technically conformant, but its contrast should be increased.",CHAR(10)&amp;VALUE(LEFT(RIGHT('Colour Contrast Analysis'!DY4,LEN('Colour Contrast Analysis'!DY4)-FIND("+",'Colour Contrast Analysis'!DY4)-2),LEN(RIGHT('Colour Contrast Analysis'!DY4,LEN('Colour Contrast Analysis'!DY4)-FIND("+",'Colour Contrast Analysis'!DY4)-2))-11))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DE89" s="166" t="str">
        <f>LEFT('Colour Contrast Analysis'!DZ4,FIND(" ",'Colour Contrast Analysis'!DZ4)-1)&amp;" combination"&amp;IF(VALUE(LEFT('Colour Contrast Analysis'!DZ4,FIND(" ",'Colour Contrast Analysis'!DZ4)))=1,"","s")&amp;" of foreground and background colours do"&amp;IF(VALUE(LEFT('Colour Contrast Analysis'!DZ4,FIND(" ",'Colour Contrast Analysis'!DZ4)))=1,"es","")&amp;" not have sufficient contrast."&amp;IF(VALUE(LEFT(RIGHT('Colour Contrast Analysis'!DZ4,LEN('Colour Contrast Analysis'!DZ4)-FIND("+",'Colour Contrast Analysis'!DZ4)-2),LEN(RIGHT('Colour Contrast Analysis'!DZ4,LEN('Colour Contrast Analysis'!DZ4)-FIND("+",'Colour Contrast Analysis'!DZ4)-2))-11))=0,"",IF(VALUE(LEFT(RIGHT('Colour Contrast Analysis'!DZ4,LEN('Colour Contrast Analysis'!DZ4)-FIND("+",'Colour Contrast Analysis'!DZ4)-2),LEN(RIGHT('Colour Contrast Analysis'!DZ4,LEN('Colour Contrast Analysis'!DZ4)-FIND("+",'Colour Contrast Analysis'!DZ4)-2))-11))=1,CHAR(10)&amp;VALUE(LEFT(RIGHT('Colour Contrast Analysis'!DZ4,LEN('Colour Contrast Analysis'!DZ4)-FIND("+",'Colour Contrast Analysis'!DZ4)-2),LEN(RIGHT('Colour Contrast Analysis'!DZ4,LEN('Colour Contrast Analysis'!DZ4)-FIND("+",'Colour Contrast Analysis'!DZ4)-2))-11)) &amp; " combination of foreground and background colours is technically conformant, but its contrast should be increased.",CHAR(10)&amp;VALUE(LEFT(RIGHT('Colour Contrast Analysis'!DZ4,LEN('Colour Contrast Analysis'!DZ4)-FIND("+",'Colour Contrast Analysis'!DZ4)-2),LEN(RIGHT('Colour Contrast Analysis'!DZ4,LEN('Colour Contrast Analysis'!DZ4)-FIND("+",'Colour Contrast Analysis'!DZ4)-2))-11))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DF89" s="166" t="str">
        <f>LEFT('Colour Contrast Analysis'!EA4,FIND(" ",'Colour Contrast Analysis'!EA4)-1)&amp;" combination"&amp;IF(VALUE(LEFT('Colour Contrast Analysis'!EA4,FIND(" ",'Colour Contrast Analysis'!EA4)))=1,"","s")&amp;" of foreground and background colours do"&amp;IF(VALUE(LEFT('Colour Contrast Analysis'!EA4,FIND(" ",'Colour Contrast Analysis'!EA4)))=1,"es","")&amp;" not have sufficient contrast."&amp;IF(VALUE(LEFT(RIGHT('Colour Contrast Analysis'!EA4,LEN('Colour Contrast Analysis'!EA4)-FIND("+",'Colour Contrast Analysis'!EA4)-2),LEN(RIGHT('Colour Contrast Analysis'!EA4,LEN('Colour Contrast Analysis'!EA4)-FIND("+",'Colour Contrast Analysis'!EA4)-2))-11))=0,"",IF(VALUE(LEFT(RIGHT('Colour Contrast Analysis'!EA4,LEN('Colour Contrast Analysis'!EA4)-FIND("+",'Colour Contrast Analysis'!EA4)-2),LEN(RIGHT('Colour Contrast Analysis'!EA4,LEN('Colour Contrast Analysis'!EA4)-FIND("+",'Colour Contrast Analysis'!EA4)-2))-11))=1,CHAR(10)&amp;VALUE(LEFT(RIGHT('Colour Contrast Analysis'!EA4,LEN('Colour Contrast Analysis'!EA4)-FIND("+",'Colour Contrast Analysis'!EA4)-2),LEN(RIGHT('Colour Contrast Analysis'!EA4,LEN('Colour Contrast Analysis'!EA4)-FIND("+",'Colour Contrast Analysis'!EA4)-2))-11)) &amp; " combination of foreground and background colours is technically conformant, but its contrast should be increased.",CHAR(10)&amp;VALUE(LEFT(RIGHT('Colour Contrast Analysis'!EA4,LEN('Colour Contrast Analysis'!EA4)-FIND("+",'Colour Contrast Analysis'!EA4)-2),LEN(RIGHT('Colour Contrast Analysis'!EA4,LEN('Colour Contrast Analysis'!EA4)-FIND("+",'Colour Contrast Analysis'!EA4)-2))-11))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DG89" s="166" t="str">
        <f>LEFT('Colour Contrast Analysis'!EB4,FIND(" ",'Colour Contrast Analysis'!EB4)-1)&amp;" combination"&amp;IF(VALUE(LEFT('Colour Contrast Analysis'!EB4,FIND(" ",'Colour Contrast Analysis'!EB4)))=1,"","s")&amp;" of foreground and background colours do"&amp;IF(VALUE(LEFT('Colour Contrast Analysis'!EB4,FIND(" ",'Colour Contrast Analysis'!EB4)))=1,"es","")&amp;" not have sufficient contrast."&amp;IF(VALUE(LEFT(RIGHT('Colour Contrast Analysis'!EB4,LEN('Colour Contrast Analysis'!EB4)-FIND("+",'Colour Contrast Analysis'!EB4)-2),LEN(RIGHT('Colour Contrast Analysis'!EB4,LEN('Colour Contrast Analysis'!EB4)-FIND("+",'Colour Contrast Analysis'!EB4)-2))-11))=0,"",IF(VALUE(LEFT(RIGHT('Colour Contrast Analysis'!EB4,LEN('Colour Contrast Analysis'!EB4)-FIND("+",'Colour Contrast Analysis'!EB4)-2),LEN(RIGHT('Colour Contrast Analysis'!EB4,LEN('Colour Contrast Analysis'!EB4)-FIND("+",'Colour Contrast Analysis'!EB4)-2))-11))=1,CHAR(10)&amp;VALUE(LEFT(RIGHT('Colour Contrast Analysis'!EB4,LEN('Colour Contrast Analysis'!EB4)-FIND("+",'Colour Contrast Analysis'!EB4)-2),LEN(RIGHT('Colour Contrast Analysis'!EB4,LEN('Colour Contrast Analysis'!EB4)-FIND("+",'Colour Contrast Analysis'!EB4)-2))-11)) &amp; " combination of foreground and background colours is technically conformant, but its contrast should be increased.",CHAR(10)&amp;VALUE(LEFT(RIGHT('Colour Contrast Analysis'!EB4,LEN('Colour Contrast Analysis'!EB4)-FIND("+",'Colour Contrast Analysis'!EB4)-2),LEN(RIGHT('Colour Contrast Analysis'!EB4,LEN('Colour Contrast Analysis'!EB4)-FIND("+",'Colour Contrast Analysis'!EB4)-2))-11))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DH89" s="166" t="str">
        <f>LEFT('Colour Contrast Analysis'!EC4,FIND(" ",'Colour Contrast Analysis'!EC4)-1)&amp;" combination"&amp;IF(VALUE(LEFT('Colour Contrast Analysis'!EC4,FIND(" ",'Colour Contrast Analysis'!EC4)))=1,"","s")&amp;" of foreground and background colours do"&amp;IF(VALUE(LEFT('Colour Contrast Analysis'!EC4,FIND(" ",'Colour Contrast Analysis'!EC4)))=1,"es","")&amp;" not have sufficient contrast."&amp;IF(VALUE(LEFT(RIGHT('Colour Contrast Analysis'!EC4,LEN('Colour Contrast Analysis'!EC4)-FIND("+",'Colour Contrast Analysis'!EC4)-2),LEN(RIGHT('Colour Contrast Analysis'!EC4,LEN('Colour Contrast Analysis'!EC4)-FIND("+",'Colour Contrast Analysis'!EC4)-2))-11))=0,"",IF(VALUE(LEFT(RIGHT('Colour Contrast Analysis'!EC4,LEN('Colour Contrast Analysis'!EC4)-FIND("+",'Colour Contrast Analysis'!EC4)-2),LEN(RIGHT('Colour Contrast Analysis'!EC4,LEN('Colour Contrast Analysis'!EC4)-FIND("+",'Colour Contrast Analysis'!EC4)-2))-11))=1,CHAR(10)&amp;VALUE(LEFT(RIGHT('Colour Contrast Analysis'!EC4,LEN('Colour Contrast Analysis'!EC4)-FIND("+",'Colour Contrast Analysis'!EC4)-2),LEN(RIGHT('Colour Contrast Analysis'!EC4,LEN('Colour Contrast Analysis'!EC4)-FIND("+",'Colour Contrast Analysis'!EC4)-2))-11)) &amp; " combination of foreground and background colours is technically conformant, but its contrast should be increased.",CHAR(10)&amp;VALUE(LEFT(RIGHT('Colour Contrast Analysis'!EC4,LEN('Colour Contrast Analysis'!EC4)-FIND("+",'Colour Contrast Analysis'!EC4)-2),LEN(RIGHT('Colour Contrast Analysis'!EC4,LEN('Colour Contrast Analysis'!EC4)-FIND("+",'Colour Contrast Analysis'!EC4)-2))-11))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DI89" s="166" t="str">
        <f>LEFT('Colour Contrast Analysis'!ED4,FIND(" ",'Colour Contrast Analysis'!ED4)-1)&amp;" combination"&amp;IF(VALUE(LEFT('Colour Contrast Analysis'!ED4,FIND(" ",'Colour Contrast Analysis'!ED4)))=1,"","s")&amp;" of foreground and background colours do"&amp;IF(VALUE(LEFT('Colour Contrast Analysis'!ED4,FIND(" ",'Colour Contrast Analysis'!ED4)))=1,"es","")&amp;" not have sufficient contrast."&amp;IF(VALUE(LEFT(RIGHT('Colour Contrast Analysis'!ED4,LEN('Colour Contrast Analysis'!ED4)-FIND("+",'Colour Contrast Analysis'!ED4)-2),LEN(RIGHT('Colour Contrast Analysis'!ED4,LEN('Colour Contrast Analysis'!ED4)-FIND("+",'Colour Contrast Analysis'!ED4)-2))-11))=0,"",IF(VALUE(LEFT(RIGHT('Colour Contrast Analysis'!ED4,LEN('Colour Contrast Analysis'!ED4)-FIND("+",'Colour Contrast Analysis'!ED4)-2),LEN(RIGHT('Colour Contrast Analysis'!ED4,LEN('Colour Contrast Analysis'!ED4)-FIND("+",'Colour Contrast Analysis'!ED4)-2))-11))=1,CHAR(10)&amp;VALUE(LEFT(RIGHT('Colour Contrast Analysis'!ED4,LEN('Colour Contrast Analysis'!ED4)-FIND("+",'Colour Contrast Analysis'!ED4)-2),LEN(RIGHT('Colour Contrast Analysis'!ED4,LEN('Colour Contrast Analysis'!ED4)-FIND("+",'Colour Contrast Analysis'!ED4)-2))-11)) &amp; " combination of foreground and background colours is technically conformant, but its contrast should be increased.",CHAR(10)&amp;VALUE(LEFT(RIGHT('Colour Contrast Analysis'!ED4,LEN('Colour Contrast Analysis'!ED4)-FIND("+",'Colour Contrast Analysis'!ED4)-2),LEN(RIGHT('Colour Contrast Analysis'!ED4,LEN('Colour Contrast Analysis'!ED4)-FIND("+",'Colour Contrast Analysis'!ED4)-2))-11))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DJ89" s="166" t="str">
        <f>LEFT('Colour Contrast Analysis'!EE4,FIND(" ",'Colour Contrast Analysis'!EE4)-1)&amp;" combination"&amp;IF(VALUE(LEFT('Colour Contrast Analysis'!EE4,FIND(" ",'Colour Contrast Analysis'!EE4)))=1,"","s")&amp;" of foreground and background colours do"&amp;IF(VALUE(LEFT('Colour Contrast Analysis'!EE4,FIND(" ",'Colour Contrast Analysis'!EE4)))=1,"es","")&amp;" not have sufficient contrast."&amp;IF(VALUE(LEFT(RIGHT('Colour Contrast Analysis'!EE4,LEN('Colour Contrast Analysis'!EE4)-FIND("+",'Colour Contrast Analysis'!EE4)-2),LEN(RIGHT('Colour Contrast Analysis'!EE4,LEN('Colour Contrast Analysis'!EE4)-FIND("+",'Colour Contrast Analysis'!EE4)-2))-11))=0,"",IF(VALUE(LEFT(RIGHT('Colour Contrast Analysis'!EE4,LEN('Colour Contrast Analysis'!EE4)-FIND("+",'Colour Contrast Analysis'!EE4)-2),LEN(RIGHT('Colour Contrast Analysis'!EE4,LEN('Colour Contrast Analysis'!EE4)-FIND("+",'Colour Contrast Analysis'!EE4)-2))-11))=1,CHAR(10)&amp;VALUE(LEFT(RIGHT('Colour Contrast Analysis'!EE4,LEN('Colour Contrast Analysis'!EE4)-FIND("+",'Colour Contrast Analysis'!EE4)-2),LEN(RIGHT('Colour Contrast Analysis'!EE4,LEN('Colour Contrast Analysis'!EE4)-FIND("+",'Colour Contrast Analysis'!EE4)-2))-11)) &amp; " combination of foreground and background colours is technically conformant, but its contrast should be increased.",CHAR(10)&amp;VALUE(LEFT(RIGHT('Colour Contrast Analysis'!EE4,LEN('Colour Contrast Analysis'!EE4)-FIND("+",'Colour Contrast Analysis'!EE4)-2),LEN(RIGHT('Colour Contrast Analysis'!EE4,LEN('Colour Contrast Analysis'!EE4)-FIND("+",'Colour Contrast Analysis'!EE4)-2))-11))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DK89" s="166" t="str">
        <f>LEFT('Colour Contrast Analysis'!EF4,FIND(" ",'Colour Contrast Analysis'!EF4)-1)&amp;" combination"&amp;IF(VALUE(LEFT('Colour Contrast Analysis'!EF4,FIND(" ",'Colour Contrast Analysis'!EF4)))=1,"","s")&amp;" of foreground and background colours do"&amp;IF(VALUE(LEFT('Colour Contrast Analysis'!EF4,FIND(" ",'Colour Contrast Analysis'!EF4)))=1,"es","")&amp;" not have sufficient contrast."&amp;IF(VALUE(LEFT(RIGHT('Colour Contrast Analysis'!EF4,LEN('Colour Contrast Analysis'!EF4)-FIND("+",'Colour Contrast Analysis'!EF4)-2),LEN(RIGHT('Colour Contrast Analysis'!EF4,LEN('Colour Contrast Analysis'!EF4)-FIND("+",'Colour Contrast Analysis'!EF4)-2))-11))=0,"",IF(VALUE(LEFT(RIGHT('Colour Contrast Analysis'!EF4,LEN('Colour Contrast Analysis'!EF4)-FIND("+",'Colour Contrast Analysis'!EF4)-2),LEN(RIGHT('Colour Contrast Analysis'!EF4,LEN('Colour Contrast Analysis'!EF4)-FIND("+",'Colour Contrast Analysis'!EF4)-2))-11))=1,CHAR(10)&amp;VALUE(LEFT(RIGHT('Colour Contrast Analysis'!EF4,LEN('Colour Contrast Analysis'!EF4)-FIND("+",'Colour Contrast Analysis'!EF4)-2),LEN(RIGHT('Colour Contrast Analysis'!EF4,LEN('Colour Contrast Analysis'!EF4)-FIND("+",'Colour Contrast Analysis'!EF4)-2))-11)) &amp; " combination of foreground and background colours is technically conformant, but its contrast should be increased.",CHAR(10)&amp;VALUE(LEFT(RIGHT('Colour Contrast Analysis'!EF4,LEN('Colour Contrast Analysis'!EF4)-FIND("+",'Colour Contrast Analysis'!EF4)-2),LEN(RIGHT('Colour Contrast Analysis'!EF4,LEN('Colour Contrast Analysis'!EF4)-FIND("+",'Colour Contrast Analysis'!EF4)-2))-11))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DL89" s="166" t="str">
        <f>LEFT('Colour Contrast Analysis'!EG4,FIND(" ",'Colour Contrast Analysis'!EG4)-1)&amp;" combination"&amp;IF(VALUE(LEFT('Colour Contrast Analysis'!EG4,FIND(" ",'Colour Contrast Analysis'!EG4)))=1,"","s")&amp;" of foreground and background colours do"&amp;IF(VALUE(LEFT('Colour Contrast Analysis'!EG4,FIND(" ",'Colour Contrast Analysis'!EG4)))=1,"es","")&amp;" not have sufficient contrast."&amp;IF(VALUE(LEFT(RIGHT('Colour Contrast Analysis'!EG4,LEN('Colour Contrast Analysis'!EG4)-FIND("+",'Colour Contrast Analysis'!EG4)-2),LEN(RIGHT('Colour Contrast Analysis'!EG4,LEN('Colour Contrast Analysis'!EG4)-FIND("+",'Colour Contrast Analysis'!EG4)-2))-11))=0,"",IF(VALUE(LEFT(RIGHT('Colour Contrast Analysis'!EG4,LEN('Colour Contrast Analysis'!EG4)-FIND("+",'Colour Contrast Analysis'!EG4)-2),LEN(RIGHT('Colour Contrast Analysis'!EG4,LEN('Colour Contrast Analysis'!EG4)-FIND("+",'Colour Contrast Analysis'!EG4)-2))-11))=1,CHAR(10)&amp;VALUE(LEFT(RIGHT('Colour Contrast Analysis'!EG4,LEN('Colour Contrast Analysis'!EG4)-FIND("+",'Colour Contrast Analysis'!EG4)-2),LEN(RIGHT('Colour Contrast Analysis'!EG4,LEN('Colour Contrast Analysis'!EG4)-FIND("+",'Colour Contrast Analysis'!EG4)-2))-11)) &amp; " combination of foreground and background colours is technically conformant, but its contrast should be increased.",CHAR(10)&amp;VALUE(LEFT(RIGHT('Colour Contrast Analysis'!EG4,LEN('Colour Contrast Analysis'!EG4)-FIND("+",'Colour Contrast Analysis'!EG4)-2),LEN(RIGHT('Colour Contrast Analysis'!EG4,LEN('Colour Contrast Analysis'!EG4)-FIND("+",'Colour Contrast Analysis'!EG4)-2))-11))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DM89" s="166" t="str">
        <f>LEFT('Colour Contrast Analysis'!EH4,FIND(" ",'Colour Contrast Analysis'!EH4)-1)&amp;" combination"&amp;IF(VALUE(LEFT('Colour Contrast Analysis'!EH4,FIND(" ",'Colour Contrast Analysis'!EH4)))=1,"","s")&amp;" of foreground and background colours do"&amp;IF(VALUE(LEFT('Colour Contrast Analysis'!EH4,FIND(" ",'Colour Contrast Analysis'!EH4)))=1,"es","")&amp;" not have sufficient contrast."&amp;IF(VALUE(LEFT(RIGHT('Colour Contrast Analysis'!EH4,LEN('Colour Contrast Analysis'!EH4)-FIND("+",'Colour Contrast Analysis'!EH4)-2),LEN(RIGHT('Colour Contrast Analysis'!EH4,LEN('Colour Contrast Analysis'!EH4)-FIND("+",'Colour Contrast Analysis'!EH4)-2))-11))=0,"",IF(VALUE(LEFT(RIGHT('Colour Contrast Analysis'!EH4,LEN('Colour Contrast Analysis'!EH4)-FIND("+",'Colour Contrast Analysis'!EH4)-2),LEN(RIGHT('Colour Contrast Analysis'!EH4,LEN('Colour Contrast Analysis'!EH4)-FIND("+",'Colour Contrast Analysis'!EH4)-2))-11))=1,CHAR(10)&amp;VALUE(LEFT(RIGHT('Colour Contrast Analysis'!EH4,LEN('Colour Contrast Analysis'!EH4)-FIND("+",'Colour Contrast Analysis'!EH4)-2),LEN(RIGHT('Colour Contrast Analysis'!EH4,LEN('Colour Contrast Analysis'!EH4)-FIND("+",'Colour Contrast Analysis'!EH4)-2))-11)) &amp; " combination of foreground and background colours is technically conformant, but its contrast should be increased.",CHAR(10)&amp;VALUE(LEFT(RIGHT('Colour Contrast Analysis'!EH4,LEN('Colour Contrast Analysis'!EH4)-FIND("+",'Colour Contrast Analysis'!EH4)-2),LEN(RIGHT('Colour Contrast Analysis'!EH4,LEN('Colour Contrast Analysis'!EH4)-FIND("+",'Colour Contrast Analysis'!EH4)-2))-11))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DN89" s="166" t="str">
        <f>LEFT('Colour Contrast Analysis'!EI4,FIND(" ",'Colour Contrast Analysis'!EI4)-1)&amp;" combination"&amp;IF(VALUE(LEFT('Colour Contrast Analysis'!EI4,FIND(" ",'Colour Contrast Analysis'!EI4)))=1,"","s")&amp;" of foreground and background colours do"&amp;IF(VALUE(LEFT('Colour Contrast Analysis'!EI4,FIND(" ",'Colour Contrast Analysis'!EI4)))=1,"es","")&amp;" not have sufficient contrast."&amp;IF(VALUE(LEFT(RIGHT('Colour Contrast Analysis'!EI4,LEN('Colour Contrast Analysis'!EI4)-FIND("+",'Colour Contrast Analysis'!EI4)-2),LEN(RIGHT('Colour Contrast Analysis'!EI4,LEN('Colour Contrast Analysis'!EI4)-FIND("+",'Colour Contrast Analysis'!EI4)-2))-11))=0,"",IF(VALUE(LEFT(RIGHT('Colour Contrast Analysis'!EI4,LEN('Colour Contrast Analysis'!EI4)-FIND("+",'Colour Contrast Analysis'!EI4)-2),LEN(RIGHT('Colour Contrast Analysis'!EI4,LEN('Colour Contrast Analysis'!EI4)-FIND("+",'Colour Contrast Analysis'!EI4)-2))-11))=1,CHAR(10)&amp;VALUE(LEFT(RIGHT('Colour Contrast Analysis'!EI4,LEN('Colour Contrast Analysis'!EI4)-FIND("+",'Colour Contrast Analysis'!EI4)-2),LEN(RIGHT('Colour Contrast Analysis'!EI4,LEN('Colour Contrast Analysis'!EI4)-FIND("+",'Colour Contrast Analysis'!EI4)-2))-11)) &amp; " combination of foreground and background colours is technically conformant, but its contrast should be increased.",CHAR(10)&amp;VALUE(LEFT(RIGHT('Colour Contrast Analysis'!EI4,LEN('Colour Contrast Analysis'!EI4)-FIND("+",'Colour Contrast Analysis'!EI4)-2),LEN(RIGHT('Colour Contrast Analysis'!EI4,LEN('Colour Contrast Analysis'!EI4)-FIND("+",'Colour Contrast Analysis'!EI4)-2))-11))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DO89" s="166" t="str">
        <f>LEFT('Colour Contrast Analysis'!EJ4,FIND(" ",'Colour Contrast Analysis'!EJ4)-1)&amp;" combination"&amp;IF(VALUE(LEFT('Colour Contrast Analysis'!EJ4,FIND(" ",'Colour Contrast Analysis'!EJ4)))=1,"","s")&amp;" of foreground and background colours do"&amp;IF(VALUE(LEFT('Colour Contrast Analysis'!EJ4,FIND(" ",'Colour Contrast Analysis'!EJ4)))=1,"es","")&amp;" not have sufficient contrast."&amp;IF(VALUE(LEFT(RIGHT('Colour Contrast Analysis'!EJ4,LEN('Colour Contrast Analysis'!EJ4)-FIND("+",'Colour Contrast Analysis'!EJ4)-2),LEN(RIGHT('Colour Contrast Analysis'!EJ4,LEN('Colour Contrast Analysis'!EJ4)-FIND("+",'Colour Contrast Analysis'!EJ4)-2))-11))=0,"",IF(VALUE(LEFT(RIGHT('Colour Contrast Analysis'!EJ4,LEN('Colour Contrast Analysis'!EJ4)-FIND("+",'Colour Contrast Analysis'!EJ4)-2),LEN(RIGHT('Colour Contrast Analysis'!EJ4,LEN('Colour Contrast Analysis'!EJ4)-FIND("+",'Colour Contrast Analysis'!EJ4)-2))-11))=1,CHAR(10)&amp;VALUE(LEFT(RIGHT('Colour Contrast Analysis'!EJ4,LEN('Colour Contrast Analysis'!EJ4)-FIND("+",'Colour Contrast Analysis'!EJ4)-2),LEN(RIGHT('Colour Contrast Analysis'!EJ4,LEN('Colour Contrast Analysis'!EJ4)-FIND("+",'Colour Contrast Analysis'!EJ4)-2))-11)) &amp; " combination of foreground and background colours is technically conformant, but its contrast should be increased.",CHAR(10)&amp;VALUE(LEFT(RIGHT('Colour Contrast Analysis'!EJ4,LEN('Colour Contrast Analysis'!EJ4)-FIND("+",'Colour Contrast Analysis'!EJ4)-2),LEN(RIGHT('Colour Contrast Analysis'!EJ4,LEN('Colour Contrast Analysis'!EJ4)-FIND("+",'Colour Contrast Analysis'!EJ4)-2))-11))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DP89" s="166" t="str">
        <f>LEFT('Colour Contrast Analysis'!EK4,FIND(" ",'Colour Contrast Analysis'!EK4)-1)&amp;" combination"&amp;IF(VALUE(LEFT('Colour Contrast Analysis'!EK4,FIND(" ",'Colour Contrast Analysis'!EK4)))=1,"","s")&amp;" of foreground and background colours do"&amp;IF(VALUE(LEFT('Colour Contrast Analysis'!EK4,FIND(" ",'Colour Contrast Analysis'!EK4)))=1,"es","")&amp;" not have sufficient contrast."&amp;IF(VALUE(LEFT(RIGHT('Colour Contrast Analysis'!EK4,LEN('Colour Contrast Analysis'!EK4)-FIND("+",'Colour Contrast Analysis'!EK4)-2),LEN(RIGHT('Colour Contrast Analysis'!EK4,LEN('Colour Contrast Analysis'!EK4)-FIND("+",'Colour Contrast Analysis'!EK4)-2))-11))=0,"",IF(VALUE(LEFT(RIGHT('Colour Contrast Analysis'!EK4,LEN('Colour Contrast Analysis'!EK4)-FIND("+",'Colour Contrast Analysis'!EK4)-2),LEN(RIGHT('Colour Contrast Analysis'!EK4,LEN('Colour Contrast Analysis'!EK4)-FIND("+",'Colour Contrast Analysis'!EK4)-2))-11))=1,CHAR(10)&amp;VALUE(LEFT(RIGHT('Colour Contrast Analysis'!EK4,LEN('Colour Contrast Analysis'!EK4)-FIND("+",'Colour Contrast Analysis'!EK4)-2),LEN(RIGHT('Colour Contrast Analysis'!EK4,LEN('Colour Contrast Analysis'!EK4)-FIND("+",'Colour Contrast Analysis'!EK4)-2))-11)) &amp; " combination of foreground and background colours is technically conformant, but its contrast should be increased.",CHAR(10)&amp;VALUE(LEFT(RIGHT('Colour Contrast Analysis'!EK4,LEN('Colour Contrast Analysis'!EK4)-FIND("+",'Colour Contrast Analysis'!EK4)-2),LEN(RIGHT('Colour Contrast Analysis'!EK4,LEN('Colour Contrast Analysis'!EK4)-FIND("+",'Colour Contrast Analysis'!EK4)-2))-11))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DQ89" s="166" t="str">
        <f>LEFT('Colour Contrast Analysis'!EL4,FIND(" ",'Colour Contrast Analysis'!EL4)-1)&amp;" combination"&amp;IF(VALUE(LEFT('Colour Contrast Analysis'!EL4,FIND(" ",'Colour Contrast Analysis'!EL4)))=1,"","s")&amp;" of foreground and background colours do"&amp;IF(VALUE(LEFT('Colour Contrast Analysis'!EL4,FIND(" ",'Colour Contrast Analysis'!EL4)))=1,"es","")&amp;" not have sufficient contrast."&amp;IF(VALUE(LEFT(RIGHT('Colour Contrast Analysis'!EL4,LEN('Colour Contrast Analysis'!EL4)-FIND("+",'Colour Contrast Analysis'!EL4)-2),LEN(RIGHT('Colour Contrast Analysis'!EL4,LEN('Colour Contrast Analysis'!EL4)-FIND("+",'Colour Contrast Analysis'!EL4)-2))-11))=0,"",IF(VALUE(LEFT(RIGHT('Colour Contrast Analysis'!EL4,LEN('Colour Contrast Analysis'!EL4)-FIND("+",'Colour Contrast Analysis'!EL4)-2),LEN(RIGHT('Colour Contrast Analysis'!EL4,LEN('Colour Contrast Analysis'!EL4)-FIND("+",'Colour Contrast Analysis'!EL4)-2))-11))=1,CHAR(10)&amp;VALUE(LEFT(RIGHT('Colour Contrast Analysis'!EL4,LEN('Colour Contrast Analysis'!EL4)-FIND("+",'Colour Contrast Analysis'!EL4)-2),LEN(RIGHT('Colour Contrast Analysis'!EL4,LEN('Colour Contrast Analysis'!EL4)-FIND("+",'Colour Contrast Analysis'!EL4)-2))-11)) &amp; " combination of foreground and background colours is technically conformant, but its contrast should be increased.",CHAR(10)&amp;VALUE(LEFT(RIGHT('Colour Contrast Analysis'!EL4,LEN('Colour Contrast Analysis'!EL4)-FIND("+",'Colour Contrast Analysis'!EL4)-2),LEN(RIGHT('Colour Contrast Analysis'!EL4,LEN('Colour Contrast Analysis'!EL4)-FIND("+",'Colour Contrast Analysis'!EL4)-2))-11))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DR89" s="166" t="str">
        <f>LEFT('Colour Contrast Analysis'!EM4,FIND(" ",'Colour Contrast Analysis'!EM4)-1)&amp;" combination"&amp;IF(VALUE(LEFT('Colour Contrast Analysis'!EM4,FIND(" ",'Colour Contrast Analysis'!EM4)))=1,"","s")&amp;" of foreground and background colours do"&amp;IF(VALUE(LEFT('Colour Contrast Analysis'!EM4,FIND(" ",'Colour Contrast Analysis'!EM4)))=1,"es","")&amp;" not have sufficient contrast."&amp;IF(VALUE(LEFT(RIGHT('Colour Contrast Analysis'!EM4,LEN('Colour Contrast Analysis'!EM4)-FIND("+",'Colour Contrast Analysis'!EM4)-2),LEN(RIGHT('Colour Contrast Analysis'!EM4,LEN('Colour Contrast Analysis'!EM4)-FIND("+",'Colour Contrast Analysis'!EM4)-2))-11))=0,"",IF(VALUE(LEFT(RIGHT('Colour Contrast Analysis'!EM4,LEN('Colour Contrast Analysis'!EM4)-FIND("+",'Colour Contrast Analysis'!EM4)-2),LEN(RIGHT('Colour Contrast Analysis'!EM4,LEN('Colour Contrast Analysis'!EM4)-FIND("+",'Colour Contrast Analysis'!EM4)-2))-11))=1,CHAR(10)&amp;VALUE(LEFT(RIGHT('Colour Contrast Analysis'!EM4,LEN('Colour Contrast Analysis'!EM4)-FIND("+",'Colour Contrast Analysis'!EM4)-2),LEN(RIGHT('Colour Contrast Analysis'!EM4,LEN('Colour Contrast Analysis'!EM4)-FIND("+",'Colour Contrast Analysis'!EM4)-2))-11)) &amp; " combination of foreground and background colours is technically conformant, but its contrast should be increased.",CHAR(10)&amp;VALUE(LEFT(RIGHT('Colour Contrast Analysis'!EM4,LEN('Colour Contrast Analysis'!EM4)-FIND("+",'Colour Contrast Analysis'!EM4)-2),LEN(RIGHT('Colour Contrast Analysis'!EM4,LEN('Colour Contrast Analysis'!EM4)-FIND("+",'Colour Contrast Analysis'!EM4)-2))-11))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DS89" s="166" t="str">
        <f>LEFT('Colour Contrast Analysis'!EN4,FIND(" ",'Colour Contrast Analysis'!EN4)-1)&amp;" combination"&amp;IF(VALUE(LEFT('Colour Contrast Analysis'!EN4,FIND(" ",'Colour Contrast Analysis'!EN4)))=1,"","s")&amp;" of foreground and background colours do"&amp;IF(VALUE(LEFT('Colour Contrast Analysis'!EN4,FIND(" ",'Colour Contrast Analysis'!EN4)))=1,"es","")&amp;" not have sufficient contrast."&amp;IF(VALUE(LEFT(RIGHT('Colour Contrast Analysis'!EN4,LEN('Colour Contrast Analysis'!EN4)-FIND("+",'Colour Contrast Analysis'!EN4)-2),LEN(RIGHT('Colour Contrast Analysis'!EN4,LEN('Colour Contrast Analysis'!EN4)-FIND("+",'Colour Contrast Analysis'!EN4)-2))-11))=0,"",IF(VALUE(LEFT(RIGHT('Colour Contrast Analysis'!EN4,LEN('Colour Contrast Analysis'!EN4)-FIND("+",'Colour Contrast Analysis'!EN4)-2),LEN(RIGHT('Colour Contrast Analysis'!EN4,LEN('Colour Contrast Analysis'!EN4)-FIND("+",'Colour Contrast Analysis'!EN4)-2))-11))=1,CHAR(10)&amp;VALUE(LEFT(RIGHT('Colour Contrast Analysis'!EN4,LEN('Colour Contrast Analysis'!EN4)-FIND("+",'Colour Contrast Analysis'!EN4)-2),LEN(RIGHT('Colour Contrast Analysis'!EN4,LEN('Colour Contrast Analysis'!EN4)-FIND("+",'Colour Contrast Analysis'!EN4)-2))-11)) &amp; " combination of foreground and background colours is technically conformant, but its contrast should be increased.",CHAR(10)&amp;VALUE(LEFT(RIGHT('Colour Contrast Analysis'!EN4,LEN('Colour Contrast Analysis'!EN4)-FIND("+",'Colour Contrast Analysis'!EN4)-2),LEN(RIGHT('Colour Contrast Analysis'!EN4,LEN('Colour Contrast Analysis'!EN4)-FIND("+",'Colour Contrast Analysis'!EN4)-2))-11))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DT89" s="166" t="str">
        <f>LEFT('Colour Contrast Analysis'!EO4,FIND(" ",'Colour Contrast Analysis'!EO4)-1)&amp;" combination"&amp;IF(VALUE(LEFT('Colour Contrast Analysis'!EO4,FIND(" ",'Colour Contrast Analysis'!EO4)))=1,"","s")&amp;" of foreground and background colours do"&amp;IF(VALUE(LEFT('Colour Contrast Analysis'!EO4,FIND(" ",'Colour Contrast Analysis'!EO4)))=1,"es","")&amp;" not have sufficient contrast."&amp;IF(VALUE(LEFT(RIGHT('Colour Contrast Analysis'!EO4,LEN('Colour Contrast Analysis'!EO4)-FIND("+",'Colour Contrast Analysis'!EO4)-2),LEN(RIGHT('Colour Contrast Analysis'!EO4,LEN('Colour Contrast Analysis'!EO4)-FIND("+",'Colour Contrast Analysis'!EO4)-2))-11))=0,"",IF(VALUE(LEFT(RIGHT('Colour Contrast Analysis'!EO4,LEN('Colour Contrast Analysis'!EO4)-FIND("+",'Colour Contrast Analysis'!EO4)-2),LEN(RIGHT('Colour Contrast Analysis'!EO4,LEN('Colour Contrast Analysis'!EO4)-FIND("+",'Colour Contrast Analysis'!EO4)-2))-11))=1,CHAR(10)&amp;VALUE(LEFT(RIGHT('Colour Contrast Analysis'!EO4,LEN('Colour Contrast Analysis'!EO4)-FIND("+",'Colour Contrast Analysis'!EO4)-2),LEN(RIGHT('Colour Contrast Analysis'!EO4,LEN('Colour Contrast Analysis'!EO4)-FIND("+",'Colour Contrast Analysis'!EO4)-2))-11)) &amp; " combination of foreground and background colours is technically conformant, but its contrast should be increased.",CHAR(10)&amp;VALUE(LEFT(RIGHT('Colour Contrast Analysis'!EO4,LEN('Colour Contrast Analysis'!EO4)-FIND("+",'Colour Contrast Analysis'!EO4)-2),LEN(RIGHT('Colour Contrast Analysis'!EO4,LEN('Colour Contrast Analysis'!EO4)-FIND("+",'Colour Contrast Analysis'!EO4)-2))-11))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DU89" s="166" t="str">
        <f>LEFT('Colour Contrast Analysis'!EP4,FIND(" ",'Colour Contrast Analysis'!EP4)-1)&amp;" combination"&amp;IF(VALUE(LEFT('Colour Contrast Analysis'!EP4,FIND(" ",'Colour Contrast Analysis'!EP4)))=1,"","s")&amp;" of foreground and background colours do"&amp;IF(VALUE(LEFT('Colour Contrast Analysis'!EP4,FIND(" ",'Colour Contrast Analysis'!EP4)))=1,"es","")&amp;" not have sufficient contrast."&amp;IF(VALUE(LEFT(RIGHT('Colour Contrast Analysis'!EP4,LEN('Colour Contrast Analysis'!EP4)-FIND("+",'Colour Contrast Analysis'!EP4)-2),LEN(RIGHT('Colour Contrast Analysis'!EP4,LEN('Colour Contrast Analysis'!EP4)-FIND("+",'Colour Contrast Analysis'!EP4)-2))-11))=0,"",IF(VALUE(LEFT(RIGHT('Colour Contrast Analysis'!EP4,LEN('Colour Contrast Analysis'!EP4)-FIND("+",'Colour Contrast Analysis'!EP4)-2),LEN(RIGHT('Colour Contrast Analysis'!EP4,LEN('Colour Contrast Analysis'!EP4)-FIND("+",'Colour Contrast Analysis'!EP4)-2))-11))=1,CHAR(10)&amp;VALUE(LEFT(RIGHT('Colour Contrast Analysis'!EP4,LEN('Colour Contrast Analysis'!EP4)-FIND("+",'Colour Contrast Analysis'!EP4)-2),LEN(RIGHT('Colour Contrast Analysis'!EP4,LEN('Colour Contrast Analysis'!EP4)-FIND("+",'Colour Contrast Analysis'!EP4)-2))-11)) &amp; " combination of foreground and background colours is technically conformant, but its contrast should be increased.",CHAR(10)&amp;VALUE(LEFT(RIGHT('Colour Contrast Analysis'!EP4,LEN('Colour Contrast Analysis'!EP4)-FIND("+",'Colour Contrast Analysis'!EP4)-2),LEN(RIGHT('Colour Contrast Analysis'!EP4,LEN('Colour Contrast Analysis'!EP4)-FIND("+",'Colour Contrast Analysis'!EP4)-2))-11))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DV89" s="166" t="str">
        <f>LEFT('Colour Contrast Analysis'!EQ4,FIND(" ",'Colour Contrast Analysis'!EQ4)-1)&amp;" combination"&amp;IF(VALUE(LEFT('Colour Contrast Analysis'!EQ4,FIND(" ",'Colour Contrast Analysis'!EQ4)))=1,"","s")&amp;" of foreground and background colours do"&amp;IF(VALUE(LEFT('Colour Contrast Analysis'!EQ4,FIND(" ",'Colour Contrast Analysis'!EQ4)))=1,"es","")&amp;" not have sufficient contrast."&amp;IF(VALUE(LEFT(RIGHT('Colour Contrast Analysis'!EQ4,LEN('Colour Contrast Analysis'!EQ4)-FIND("+",'Colour Contrast Analysis'!EQ4)-2),LEN(RIGHT('Colour Contrast Analysis'!EQ4,LEN('Colour Contrast Analysis'!EQ4)-FIND("+",'Colour Contrast Analysis'!EQ4)-2))-11))=0,"",IF(VALUE(LEFT(RIGHT('Colour Contrast Analysis'!EQ4,LEN('Colour Contrast Analysis'!EQ4)-FIND("+",'Colour Contrast Analysis'!EQ4)-2),LEN(RIGHT('Colour Contrast Analysis'!EQ4,LEN('Colour Contrast Analysis'!EQ4)-FIND("+",'Colour Contrast Analysis'!EQ4)-2))-11))=1,CHAR(10)&amp;VALUE(LEFT(RIGHT('Colour Contrast Analysis'!EQ4,LEN('Colour Contrast Analysis'!EQ4)-FIND("+",'Colour Contrast Analysis'!EQ4)-2),LEN(RIGHT('Colour Contrast Analysis'!EQ4,LEN('Colour Contrast Analysis'!EQ4)-FIND("+",'Colour Contrast Analysis'!EQ4)-2))-11)) &amp; " combination of foreground and background colours is technically conformant, but its contrast should be increased.",CHAR(10)&amp;VALUE(LEFT(RIGHT('Colour Contrast Analysis'!EQ4,LEN('Colour Contrast Analysis'!EQ4)-FIND("+",'Colour Contrast Analysis'!EQ4)-2),LEN(RIGHT('Colour Contrast Analysis'!EQ4,LEN('Colour Contrast Analysis'!EQ4)-FIND("+",'Colour Contrast Analysis'!EQ4)-2))-11))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DW89" s="166" t="str">
        <f>LEFT('Colour Contrast Analysis'!ER4,FIND(" ",'Colour Contrast Analysis'!ER4)-1)&amp;" combination"&amp;IF(VALUE(LEFT('Colour Contrast Analysis'!ER4,FIND(" ",'Colour Contrast Analysis'!ER4)))=1,"","s")&amp;" of foreground and background colours do"&amp;IF(VALUE(LEFT('Colour Contrast Analysis'!ER4,FIND(" ",'Colour Contrast Analysis'!ER4)))=1,"es","")&amp;" not have sufficient contrast."&amp;IF(VALUE(LEFT(RIGHT('Colour Contrast Analysis'!ER4,LEN('Colour Contrast Analysis'!ER4)-FIND("+",'Colour Contrast Analysis'!ER4)-2),LEN(RIGHT('Colour Contrast Analysis'!ER4,LEN('Colour Contrast Analysis'!ER4)-FIND("+",'Colour Contrast Analysis'!ER4)-2))-11))=0,"",IF(VALUE(LEFT(RIGHT('Colour Contrast Analysis'!ER4,LEN('Colour Contrast Analysis'!ER4)-FIND("+",'Colour Contrast Analysis'!ER4)-2),LEN(RIGHT('Colour Contrast Analysis'!ER4,LEN('Colour Contrast Analysis'!ER4)-FIND("+",'Colour Contrast Analysis'!ER4)-2))-11))=1,CHAR(10)&amp;VALUE(LEFT(RIGHT('Colour Contrast Analysis'!ER4,LEN('Colour Contrast Analysis'!ER4)-FIND("+",'Colour Contrast Analysis'!ER4)-2),LEN(RIGHT('Colour Contrast Analysis'!ER4,LEN('Colour Contrast Analysis'!ER4)-FIND("+",'Colour Contrast Analysis'!ER4)-2))-11)) &amp; " combination of foreground and background colours is technically conformant, but its contrast should be increased.",CHAR(10)&amp;VALUE(LEFT(RIGHT('Colour Contrast Analysis'!ER4,LEN('Colour Contrast Analysis'!ER4)-FIND("+",'Colour Contrast Analysis'!ER4)-2),LEN(RIGHT('Colour Contrast Analysis'!ER4,LEN('Colour Contrast Analysis'!ER4)-FIND("+",'Colour Contrast Analysis'!ER4)-2))-11))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DX89" s="166" t="str">
        <f>LEFT('Colour Contrast Analysis'!ES4,FIND(" ",'Colour Contrast Analysis'!ES4)-1)&amp;" combination"&amp;IF(VALUE(LEFT('Colour Contrast Analysis'!ES4,FIND(" ",'Colour Contrast Analysis'!ES4)))=1,"","s")&amp;" of foreground and background colours do"&amp;IF(VALUE(LEFT('Colour Contrast Analysis'!ES4,FIND(" ",'Colour Contrast Analysis'!ES4)))=1,"es","")&amp;" not have sufficient contrast."&amp;IF(VALUE(LEFT(RIGHT('Colour Contrast Analysis'!ES4,LEN('Colour Contrast Analysis'!ES4)-FIND("+",'Colour Contrast Analysis'!ES4)-2),LEN(RIGHT('Colour Contrast Analysis'!ES4,LEN('Colour Contrast Analysis'!ES4)-FIND("+",'Colour Contrast Analysis'!ES4)-2))-11))=0,"",IF(VALUE(LEFT(RIGHT('Colour Contrast Analysis'!ES4,LEN('Colour Contrast Analysis'!ES4)-FIND("+",'Colour Contrast Analysis'!ES4)-2),LEN(RIGHT('Colour Contrast Analysis'!ES4,LEN('Colour Contrast Analysis'!ES4)-FIND("+",'Colour Contrast Analysis'!ES4)-2))-11))=1,CHAR(10)&amp;VALUE(LEFT(RIGHT('Colour Contrast Analysis'!ES4,LEN('Colour Contrast Analysis'!ES4)-FIND("+",'Colour Contrast Analysis'!ES4)-2),LEN(RIGHT('Colour Contrast Analysis'!ES4,LEN('Colour Contrast Analysis'!ES4)-FIND("+",'Colour Contrast Analysis'!ES4)-2))-11)) &amp; " combination of foreground and background colours is technically conformant, but its contrast should be increased.",CHAR(10)&amp;VALUE(LEFT(RIGHT('Colour Contrast Analysis'!ES4,LEN('Colour Contrast Analysis'!ES4)-FIND("+",'Colour Contrast Analysis'!ES4)-2),LEN(RIGHT('Colour Contrast Analysis'!ES4,LEN('Colour Contrast Analysis'!ES4)-FIND("+",'Colour Contrast Analysis'!ES4)-2))-11))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DY89" s="166" t="str">
        <f>LEFT('Colour Contrast Analysis'!ET4,FIND(" ",'Colour Contrast Analysis'!ET4)-1)&amp;" combination"&amp;IF(VALUE(LEFT('Colour Contrast Analysis'!ET4,FIND(" ",'Colour Contrast Analysis'!ET4)))=1,"","s")&amp;" of foreground and background colours do"&amp;IF(VALUE(LEFT('Colour Contrast Analysis'!ET4,FIND(" ",'Colour Contrast Analysis'!ET4)))=1,"es","")&amp;" not have sufficient contrast."&amp;IF(VALUE(LEFT(RIGHT('Colour Contrast Analysis'!ET4,LEN('Colour Contrast Analysis'!ET4)-FIND("+",'Colour Contrast Analysis'!ET4)-2),LEN(RIGHT('Colour Contrast Analysis'!ET4,LEN('Colour Contrast Analysis'!ET4)-FIND("+",'Colour Contrast Analysis'!ET4)-2))-11))=0,"",IF(VALUE(LEFT(RIGHT('Colour Contrast Analysis'!ET4,LEN('Colour Contrast Analysis'!ET4)-FIND("+",'Colour Contrast Analysis'!ET4)-2),LEN(RIGHT('Colour Contrast Analysis'!ET4,LEN('Colour Contrast Analysis'!ET4)-FIND("+",'Colour Contrast Analysis'!ET4)-2))-11))=1,CHAR(10)&amp;VALUE(LEFT(RIGHT('Colour Contrast Analysis'!ET4,LEN('Colour Contrast Analysis'!ET4)-FIND("+",'Colour Contrast Analysis'!ET4)-2),LEN(RIGHT('Colour Contrast Analysis'!ET4,LEN('Colour Contrast Analysis'!ET4)-FIND("+",'Colour Contrast Analysis'!ET4)-2))-11)) &amp; " combination of foreground and background colours is technically conformant, but its contrast should be increased.",CHAR(10)&amp;VALUE(LEFT(RIGHT('Colour Contrast Analysis'!ET4,LEN('Colour Contrast Analysis'!ET4)-FIND("+",'Colour Contrast Analysis'!ET4)-2),LEN(RIGHT('Colour Contrast Analysis'!ET4,LEN('Colour Contrast Analysis'!ET4)-FIND("+",'Colour Contrast Analysis'!ET4)-2))-11))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DZ89" s="166" t="str">
        <f>LEFT('Colour Contrast Analysis'!EU4,FIND(" ",'Colour Contrast Analysis'!EU4)-1)&amp;" combination"&amp;IF(VALUE(LEFT('Colour Contrast Analysis'!EU4,FIND(" ",'Colour Contrast Analysis'!EU4)))=1,"","s")&amp;" of foreground and background colours do"&amp;IF(VALUE(LEFT('Colour Contrast Analysis'!EU4,FIND(" ",'Colour Contrast Analysis'!EU4)))=1,"es","")&amp;" not have sufficient contrast."&amp;IF(VALUE(LEFT(RIGHT('Colour Contrast Analysis'!EU4,LEN('Colour Contrast Analysis'!EU4)-FIND("+",'Colour Contrast Analysis'!EU4)-2),LEN(RIGHT('Colour Contrast Analysis'!EU4,LEN('Colour Contrast Analysis'!EU4)-FIND("+",'Colour Contrast Analysis'!EU4)-2))-11))=0,"",IF(VALUE(LEFT(RIGHT('Colour Contrast Analysis'!EU4,LEN('Colour Contrast Analysis'!EU4)-FIND("+",'Colour Contrast Analysis'!EU4)-2),LEN(RIGHT('Colour Contrast Analysis'!EU4,LEN('Colour Contrast Analysis'!EU4)-FIND("+",'Colour Contrast Analysis'!EU4)-2))-11))=1,CHAR(10)&amp;VALUE(LEFT(RIGHT('Colour Contrast Analysis'!EU4,LEN('Colour Contrast Analysis'!EU4)-FIND("+",'Colour Contrast Analysis'!EU4)-2),LEN(RIGHT('Colour Contrast Analysis'!EU4,LEN('Colour Contrast Analysis'!EU4)-FIND("+",'Colour Contrast Analysis'!EU4)-2))-11)) &amp; " combination of foreground and background colours is technically conformant, but its contrast should be increased.",CHAR(10)&amp;VALUE(LEFT(RIGHT('Colour Contrast Analysis'!EU4,LEN('Colour Contrast Analysis'!EU4)-FIND("+",'Colour Contrast Analysis'!EU4)-2),LEN(RIGHT('Colour Contrast Analysis'!EU4,LEN('Colour Contrast Analysis'!EU4)-FIND("+",'Colour Contrast Analysis'!EU4)-2))-11))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EA89" s="166" t="str">
        <f>LEFT('Colour Contrast Analysis'!EV4,FIND(" ",'Colour Contrast Analysis'!EV4)-1)&amp;" combination"&amp;IF(VALUE(LEFT('Colour Contrast Analysis'!EV4,FIND(" ",'Colour Contrast Analysis'!EV4)))=1,"","s")&amp;" of foreground and background colours do"&amp;IF(VALUE(LEFT('Colour Contrast Analysis'!EV4,FIND(" ",'Colour Contrast Analysis'!EV4)))=1,"es","")&amp;" not have sufficient contrast."&amp;IF(VALUE(LEFT(RIGHT('Colour Contrast Analysis'!EV4,LEN('Colour Contrast Analysis'!EV4)-FIND("+",'Colour Contrast Analysis'!EV4)-2),LEN(RIGHT('Colour Contrast Analysis'!EV4,LEN('Colour Contrast Analysis'!EV4)-FIND("+",'Colour Contrast Analysis'!EV4)-2))-11))=0,"",IF(VALUE(LEFT(RIGHT('Colour Contrast Analysis'!EV4,LEN('Colour Contrast Analysis'!EV4)-FIND("+",'Colour Contrast Analysis'!EV4)-2),LEN(RIGHT('Colour Contrast Analysis'!EV4,LEN('Colour Contrast Analysis'!EV4)-FIND("+",'Colour Contrast Analysis'!EV4)-2))-11))=1,CHAR(10)&amp;VALUE(LEFT(RIGHT('Colour Contrast Analysis'!EV4,LEN('Colour Contrast Analysis'!EV4)-FIND("+",'Colour Contrast Analysis'!EV4)-2),LEN(RIGHT('Colour Contrast Analysis'!EV4,LEN('Colour Contrast Analysis'!EV4)-FIND("+",'Colour Contrast Analysis'!EV4)-2))-11)) &amp; " combination of foreground and background colours is technically conformant, but its contrast should be increased.",CHAR(10)&amp;VALUE(LEFT(RIGHT('Colour Contrast Analysis'!EV4,LEN('Colour Contrast Analysis'!EV4)-FIND("+",'Colour Contrast Analysis'!EV4)-2),LEN(RIGHT('Colour Contrast Analysis'!EV4,LEN('Colour Contrast Analysis'!EV4)-FIND("+",'Colour Contrast Analysis'!EV4)-2))-11))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EB89" s="166" t="str">
        <f>LEFT('Colour Contrast Analysis'!EW4,FIND(" ",'Colour Contrast Analysis'!EW4)-1)&amp;" combination"&amp;IF(VALUE(LEFT('Colour Contrast Analysis'!EW4,FIND(" ",'Colour Contrast Analysis'!EW4)))=1,"","s")&amp;" of foreground and background colours do"&amp;IF(VALUE(LEFT('Colour Contrast Analysis'!EW4,FIND(" ",'Colour Contrast Analysis'!EW4)))=1,"es","")&amp;" not have sufficient contrast."&amp;IF(VALUE(LEFT(RIGHT('Colour Contrast Analysis'!EW4,LEN('Colour Contrast Analysis'!EW4)-FIND("+",'Colour Contrast Analysis'!EW4)-2),LEN(RIGHT('Colour Contrast Analysis'!EW4,LEN('Colour Contrast Analysis'!EW4)-FIND("+",'Colour Contrast Analysis'!EW4)-2))-11))=0,"",IF(VALUE(LEFT(RIGHT('Colour Contrast Analysis'!EW4,LEN('Colour Contrast Analysis'!EW4)-FIND("+",'Colour Contrast Analysis'!EW4)-2),LEN(RIGHT('Colour Contrast Analysis'!EW4,LEN('Colour Contrast Analysis'!EW4)-FIND("+",'Colour Contrast Analysis'!EW4)-2))-11))=1,CHAR(10)&amp;VALUE(LEFT(RIGHT('Colour Contrast Analysis'!EW4,LEN('Colour Contrast Analysis'!EW4)-FIND("+",'Colour Contrast Analysis'!EW4)-2),LEN(RIGHT('Colour Contrast Analysis'!EW4,LEN('Colour Contrast Analysis'!EW4)-FIND("+",'Colour Contrast Analysis'!EW4)-2))-11)) &amp; " combination of foreground and background colours is technically conformant, but its contrast should be increased.",CHAR(10)&amp;VALUE(LEFT(RIGHT('Colour Contrast Analysis'!EW4,LEN('Colour Contrast Analysis'!EW4)-FIND("+",'Colour Contrast Analysis'!EW4)-2),LEN(RIGHT('Colour Contrast Analysis'!EW4,LEN('Colour Contrast Analysis'!EW4)-FIND("+",'Colour Contrast Analysis'!EW4)-2))-11))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EC89" s="166" t="str">
        <f>LEFT('Colour Contrast Analysis'!EX4,FIND(" ",'Colour Contrast Analysis'!EX4)-1)&amp;" combination"&amp;IF(VALUE(LEFT('Colour Contrast Analysis'!EX4,FIND(" ",'Colour Contrast Analysis'!EX4)))=1,"","s")&amp;" of foreground and background colours do"&amp;IF(VALUE(LEFT('Colour Contrast Analysis'!EX4,FIND(" ",'Colour Contrast Analysis'!EX4)))=1,"es","")&amp;" not have sufficient contrast."&amp;IF(VALUE(LEFT(RIGHT('Colour Contrast Analysis'!EX4,LEN('Colour Contrast Analysis'!EX4)-FIND("+",'Colour Contrast Analysis'!EX4)-2),LEN(RIGHT('Colour Contrast Analysis'!EX4,LEN('Colour Contrast Analysis'!EX4)-FIND("+",'Colour Contrast Analysis'!EX4)-2))-11))=0,"",IF(VALUE(LEFT(RIGHT('Colour Contrast Analysis'!EX4,LEN('Colour Contrast Analysis'!EX4)-FIND("+",'Colour Contrast Analysis'!EX4)-2),LEN(RIGHT('Colour Contrast Analysis'!EX4,LEN('Colour Contrast Analysis'!EX4)-FIND("+",'Colour Contrast Analysis'!EX4)-2))-11))=1,CHAR(10)&amp;VALUE(LEFT(RIGHT('Colour Contrast Analysis'!EX4,LEN('Colour Contrast Analysis'!EX4)-FIND("+",'Colour Contrast Analysis'!EX4)-2),LEN(RIGHT('Colour Contrast Analysis'!EX4,LEN('Colour Contrast Analysis'!EX4)-FIND("+",'Colour Contrast Analysis'!EX4)-2))-11)) &amp; " combination of foreground and background colours is technically conformant, but its contrast should be increased.",CHAR(10)&amp;VALUE(LEFT(RIGHT('Colour Contrast Analysis'!EX4,LEN('Colour Contrast Analysis'!EX4)-FIND("+",'Colour Contrast Analysis'!EX4)-2),LEN(RIGHT('Colour Contrast Analysis'!EX4,LEN('Colour Contrast Analysis'!EX4)-FIND("+",'Colour Contrast Analysis'!EX4)-2))-11))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ED89" s="166" t="str">
        <f>LEFT('Colour Contrast Analysis'!EY4,FIND(" ",'Colour Contrast Analysis'!EY4)-1)&amp;" combination"&amp;IF(VALUE(LEFT('Colour Contrast Analysis'!EY4,FIND(" ",'Colour Contrast Analysis'!EY4)))=1,"","s")&amp;" of foreground and background colours do"&amp;IF(VALUE(LEFT('Colour Contrast Analysis'!EY4,FIND(" ",'Colour Contrast Analysis'!EY4)))=1,"es","")&amp;" not have sufficient contrast."&amp;IF(VALUE(LEFT(RIGHT('Colour Contrast Analysis'!EY4,LEN('Colour Contrast Analysis'!EY4)-FIND("+",'Colour Contrast Analysis'!EY4)-2),LEN(RIGHT('Colour Contrast Analysis'!EY4,LEN('Colour Contrast Analysis'!EY4)-FIND("+",'Colour Contrast Analysis'!EY4)-2))-11))=0,"",IF(VALUE(LEFT(RIGHT('Colour Contrast Analysis'!EY4,LEN('Colour Contrast Analysis'!EY4)-FIND("+",'Colour Contrast Analysis'!EY4)-2),LEN(RIGHT('Colour Contrast Analysis'!EY4,LEN('Colour Contrast Analysis'!EY4)-FIND("+",'Colour Contrast Analysis'!EY4)-2))-11))=1,CHAR(10)&amp;VALUE(LEFT(RIGHT('Colour Contrast Analysis'!EY4,LEN('Colour Contrast Analysis'!EY4)-FIND("+",'Colour Contrast Analysis'!EY4)-2),LEN(RIGHT('Colour Contrast Analysis'!EY4,LEN('Colour Contrast Analysis'!EY4)-FIND("+",'Colour Contrast Analysis'!EY4)-2))-11)) &amp; " combination of foreground and background colours is technically conformant, but its contrast should be increased.",CHAR(10)&amp;VALUE(LEFT(RIGHT('Colour Contrast Analysis'!EY4,LEN('Colour Contrast Analysis'!EY4)-FIND("+",'Colour Contrast Analysis'!EY4)-2),LEN(RIGHT('Colour Contrast Analysis'!EY4,LEN('Colour Contrast Analysis'!EY4)-FIND("+",'Colour Contrast Analysis'!EY4)-2))-11))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EE89" s="166" t="str">
        <f>LEFT('Colour Contrast Analysis'!EZ4,FIND(" ",'Colour Contrast Analysis'!EZ4)-1)&amp;" combination"&amp;IF(VALUE(LEFT('Colour Contrast Analysis'!EZ4,FIND(" ",'Colour Contrast Analysis'!EZ4)))=1,"","s")&amp;" of foreground and background colours do"&amp;IF(VALUE(LEFT('Colour Contrast Analysis'!EZ4,FIND(" ",'Colour Contrast Analysis'!EZ4)))=1,"es","")&amp;" not have sufficient contrast."&amp;IF(VALUE(LEFT(RIGHT('Colour Contrast Analysis'!EZ4,LEN('Colour Contrast Analysis'!EZ4)-FIND("+",'Colour Contrast Analysis'!EZ4)-2),LEN(RIGHT('Colour Contrast Analysis'!EZ4,LEN('Colour Contrast Analysis'!EZ4)-FIND("+",'Colour Contrast Analysis'!EZ4)-2))-11))=0,"",IF(VALUE(LEFT(RIGHT('Colour Contrast Analysis'!EZ4,LEN('Colour Contrast Analysis'!EZ4)-FIND("+",'Colour Contrast Analysis'!EZ4)-2),LEN(RIGHT('Colour Contrast Analysis'!EZ4,LEN('Colour Contrast Analysis'!EZ4)-FIND("+",'Colour Contrast Analysis'!EZ4)-2))-11))=1,CHAR(10)&amp;VALUE(LEFT(RIGHT('Colour Contrast Analysis'!EZ4,LEN('Colour Contrast Analysis'!EZ4)-FIND("+",'Colour Contrast Analysis'!EZ4)-2),LEN(RIGHT('Colour Contrast Analysis'!EZ4,LEN('Colour Contrast Analysis'!EZ4)-FIND("+",'Colour Contrast Analysis'!EZ4)-2))-11)) &amp; " combination of foreground and background colours is technically conformant, but its contrast should be increased.",CHAR(10)&amp;VALUE(LEFT(RIGHT('Colour Contrast Analysis'!EZ4,LEN('Colour Contrast Analysis'!EZ4)-FIND("+",'Colour Contrast Analysis'!EZ4)-2),LEN(RIGHT('Colour Contrast Analysis'!EZ4,LEN('Colour Contrast Analysis'!EZ4)-FIND("+",'Colour Contrast Analysis'!EZ4)-2))-11))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EF89" s="166" t="str">
        <f>LEFT('Colour Contrast Analysis'!FA4,FIND(" ",'Colour Contrast Analysis'!FA4)-1)&amp;" combination"&amp;IF(VALUE(LEFT('Colour Contrast Analysis'!FA4,FIND(" ",'Colour Contrast Analysis'!FA4)))=1,"","s")&amp;" of foreground and background colours do"&amp;IF(VALUE(LEFT('Colour Contrast Analysis'!FA4,FIND(" ",'Colour Contrast Analysis'!FA4)))=1,"es","")&amp;" not have sufficient contrast."&amp;IF(VALUE(LEFT(RIGHT('Colour Contrast Analysis'!FA4,LEN('Colour Contrast Analysis'!FA4)-FIND("+",'Colour Contrast Analysis'!FA4)-2),LEN(RIGHT('Colour Contrast Analysis'!FA4,LEN('Colour Contrast Analysis'!FA4)-FIND("+",'Colour Contrast Analysis'!FA4)-2))-11))=0,"",IF(VALUE(LEFT(RIGHT('Colour Contrast Analysis'!FA4,LEN('Colour Contrast Analysis'!FA4)-FIND("+",'Colour Contrast Analysis'!FA4)-2),LEN(RIGHT('Colour Contrast Analysis'!FA4,LEN('Colour Contrast Analysis'!FA4)-FIND("+",'Colour Contrast Analysis'!FA4)-2))-11))=1,CHAR(10)&amp;VALUE(LEFT(RIGHT('Colour Contrast Analysis'!FA4,LEN('Colour Contrast Analysis'!FA4)-FIND("+",'Colour Contrast Analysis'!FA4)-2),LEN(RIGHT('Colour Contrast Analysis'!FA4,LEN('Colour Contrast Analysis'!FA4)-FIND("+",'Colour Contrast Analysis'!FA4)-2))-11)) &amp; " combination of foreground and background colours is technically conformant, but its contrast should be increased.",CHAR(10)&amp;VALUE(LEFT(RIGHT('Colour Contrast Analysis'!FA4,LEN('Colour Contrast Analysis'!FA4)-FIND("+",'Colour Contrast Analysis'!FA4)-2),LEN(RIGHT('Colour Contrast Analysis'!FA4,LEN('Colour Contrast Analysis'!FA4)-FIND("+",'Colour Contrast Analysis'!FA4)-2))-11))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EG89" s="166" t="str">
        <f>LEFT('Colour Contrast Analysis'!FB4,FIND(" ",'Colour Contrast Analysis'!FB4)-1)&amp;" combination"&amp;IF(VALUE(LEFT('Colour Contrast Analysis'!FB4,FIND(" ",'Colour Contrast Analysis'!FB4)))=1,"","s")&amp;" of foreground and background colours do"&amp;IF(VALUE(LEFT('Colour Contrast Analysis'!FB4,FIND(" ",'Colour Contrast Analysis'!FB4)))=1,"es","")&amp;" not have sufficient contrast."&amp;IF(VALUE(LEFT(RIGHT('Colour Contrast Analysis'!FB4,LEN('Colour Contrast Analysis'!FB4)-FIND("+",'Colour Contrast Analysis'!FB4)-2),LEN(RIGHT('Colour Contrast Analysis'!FB4,LEN('Colour Contrast Analysis'!FB4)-FIND("+",'Colour Contrast Analysis'!FB4)-2))-11))=0,"",IF(VALUE(LEFT(RIGHT('Colour Contrast Analysis'!FB4,LEN('Colour Contrast Analysis'!FB4)-FIND("+",'Colour Contrast Analysis'!FB4)-2),LEN(RIGHT('Colour Contrast Analysis'!FB4,LEN('Colour Contrast Analysis'!FB4)-FIND("+",'Colour Contrast Analysis'!FB4)-2))-11))=1,CHAR(10)&amp;VALUE(LEFT(RIGHT('Colour Contrast Analysis'!FB4,LEN('Colour Contrast Analysis'!FB4)-FIND("+",'Colour Contrast Analysis'!FB4)-2),LEN(RIGHT('Colour Contrast Analysis'!FB4,LEN('Colour Contrast Analysis'!FB4)-FIND("+",'Colour Contrast Analysis'!FB4)-2))-11)) &amp; " combination of foreground and background colours is technically conformant, but its contrast should be increased.",CHAR(10)&amp;VALUE(LEFT(RIGHT('Colour Contrast Analysis'!FB4,LEN('Colour Contrast Analysis'!FB4)-FIND("+",'Colour Contrast Analysis'!FB4)-2),LEN(RIGHT('Colour Contrast Analysis'!FB4,LEN('Colour Contrast Analysis'!FB4)-FIND("+",'Colour Contrast Analysis'!FB4)-2))-11))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EH89" s="166" t="str">
        <f>LEFT('Colour Contrast Analysis'!FC4,FIND(" ",'Colour Contrast Analysis'!FC4)-1)&amp;" combination"&amp;IF(VALUE(LEFT('Colour Contrast Analysis'!FC4,FIND(" ",'Colour Contrast Analysis'!FC4)))=1,"","s")&amp;" of foreground and background colours do"&amp;IF(VALUE(LEFT('Colour Contrast Analysis'!FC4,FIND(" ",'Colour Contrast Analysis'!FC4)))=1,"es","")&amp;" not have sufficient contrast."&amp;IF(VALUE(LEFT(RIGHT('Colour Contrast Analysis'!FC4,LEN('Colour Contrast Analysis'!FC4)-FIND("+",'Colour Contrast Analysis'!FC4)-2),LEN(RIGHT('Colour Contrast Analysis'!FC4,LEN('Colour Contrast Analysis'!FC4)-FIND("+",'Colour Contrast Analysis'!FC4)-2))-11))=0,"",IF(VALUE(LEFT(RIGHT('Colour Contrast Analysis'!FC4,LEN('Colour Contrast Analysis'!FC4)-FIND("+",'Colour Contrast Analysis'!FC4)-2),LEN(RIGHT('Colour Contrast Analysis'!FC4,LEN('Colour Contrast Analysis'!FC4)-FIND("+",'Colour Contrast Analysis'!FC4)-2))-11))=1,CHAR(10)&amp;VALUE(LEFT(RIGHT('Colour Contrast Analysis'!FC4,LEN('Colour Contrast Analysis'!FC4)-FIND("+",'Colour Contrast Analysis'!FC4)-2),LEN(RIGHT('Colour Contrast Analysis'!FC4,LEN('Colour Contrast Analysis'!FC4)-FIND("+",'Colour Contrast Analysis'!FC4)-2))-11)) &amp; " combination of foreground and background colours is technically conformant, but its contrast should be increased.",CHAR(10)&amp;VALUE(LEFT(RIGHT('Colour Contrast Analysis'!FC4,LEN('Colour Contrast Analysis'!FC4)-FIND("+",'Colour Contrast Analysis'!FC4)-2),LEN(RIGHT('Colour Contrast Analysis'!FC4,LEN('Colour Contrast Analysis'!FC4)-FIND("+",'Colour Contrast Analysis'!FC4)-2))-11))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EI89" s="166" t="str">
        <f>LEFT('Colour Contrast Analysis'!FD4,FIND(" ",'Colour Contrast Analysis'!FD4)-1)&amp;" combination"&amp;IF(VALUE(LEFT('Colour Contrast Analysis'!FD4,FIND(" ",'Colour Contrast Analysis'!FD4)))=1,"","s")&amp;" of foreground and background colours do"&amp;IF(VALUE(LEFT('Colour Contrast Analysis'!FD4,FIND(" ",'Colour Contrast Analysis'!FD4)))=1,"es","")&amp;" not have sufficient contrast."&amp;IF(VALUE(LEFT(RIGHT('Colour Contrast Analysis'!FD4,LEN('Colour Contrast Analysis'!FD4)-FIND("+",'Colour Contrast Analysis'!FD4)-2),LEN(RIGHT('Colour Contrast Analysis'!FD4,LEN('Colour Contrast Analysis'!FD4)-FIND("+",'Colour Contrast Analysis'!FD4)-2))-11))=0,"",IF(VALUE(LEFT(RIGHT('Colour Contrast Analysis'!FD4,LEN('Colour Contrast Analysis'!FD4)-FIND("+",'Colour Contrast Analysis'!FD4)-2),LEN(RIGHT('Colour Contrast Analysis'!FD4,LEN('Colour Contrast Analysis'!FD4)-FIND("+",'Colour Contrast Analysis'!FD4)-2))-11))=1,CHAR(10)&amp;VALUE(LEFT(RIGHT('Colour Contrast Analysis'!FD4,LEN('Colour Contrast Analysis'!FD4)-FIND("+",'Colour Contrast Analysis'!FD4)-2),LEN(RIGHT('Colour Contrast Analysis'!FD4,LEN('Colour Contrast Analysis'!FD4)-FIND("+",'Colour Contrast Analysis'!FD4)-2))-11)) &amp; " combination of foreground and background colours is technically conformant, but its contrast should be increased.",CHAR(10)&amp;VALUE(LEFT(RIGHT('Colour Contrast Analysis'!FD4,LEN('Colour Contrast Analysis'!FD4)-FIND("+",'Colour Contrast Analysis'!FD4)-2),LEN(RIGHT('Colour Contrast Analysis'!FD4,LEN('Colour Contrast Analysis'!FD4)-FIND("+",'Colour Contrast Analysis'!FD4)-2))-11))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EJ89" s="166" t="str">
        <f>LEFT('Colour Contrast Analysis'!FE4,FIND(" ",'Colour Contrast Analysis'!FE4)-1)&amp;" combination"&amp;IF(VALUE(LEFT('Colour Contrast Analysis'!FE4,FIND(" ",'Colour Contrast Analysis'!FE4)))=1,"","s")&amp;" of foreground and background colours do"&amp;IF(VALUE(LEFT('Colour Contrast Analysis'!FE4,FIND(" ",'Colour Contrast Analysis'!FE4)))=1,"es","")&amp;" not have sufficient contrast."&amp;IF(VALUE(LEFT(RIGHT('Colour Contrast Analysis'!FE4,LEN('Colour Contrast Analysis'!FE4)-FIND("+",'Colour Contrast Analysis'!FE4)-2),LEN(RIGHT('Colour Contrast Analysis'!FE4,LEN('Colour Contrast Analysis'!FE4)-FIND("+",'Colour Contrast Analysis'!FE4)-2))-11))=0,"",IF(VALUE(LEFT(RIGHT('Colour Contrast Analysis'!FE4,LEN('Colour Contrast Analysis'!FE4)-FIND("+",'Colour Contrast Analysis'!FE4)-2),LEN(RIGHT('Colour Contrast Analysis'!FE4,LEN('Colour Contrast Analysis'!FE4)-FIND("+",'Colour Contrast Analysis'!FE4)-2))-11))=1,CHAR(10)&amp;VALUE(LEFT(RIGHT('Colour Contrast Analysis'!FE4,LEN('Colour Contrast Analysis'!FE4)-FIND("+",'Colour Contrast Analysis'!FE4)-2),LEN(RIGHT('Colour Contrast Analysis'!FE4,LEN('Colour Contrast Analysis'!FE4)-FIND("+",'Colour Contrast Analysis'!FE4)-2))-11)) &amp; " combination of foreground and background colours is technically conformant, but its contrast should be increased.",CHAR(10)&amp;VALUE(LEFT(RIGHT('Colour Contrast Analysis'!FE4,LEN('Colour Contrast Analysis'!FE4)-FIND("+",'Colour Contrast Analysis'!FE4)-2),LEN(RIGHT('Colour Contrast Analysis'!FE4,LEN('Colour Contrast Analysis'!FE4)-FIND("+",'Colour Contrast Analysis'!FE4)-2))-11))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EK89" s="166" t="str">
        <f>LEFT('Colour Contrast Analysis'!FF4,FIND(" ",'Colour Contrast Analysis'!FF4)-1)&amp;" combination"&amp;IF(VALUE(LEFT('Colour Contrast Analysis'!FF4,FIND(" ",'Colour Contrast Analysis'!FF4)))=1,"","s")&amp;" of foreground and background colours do"&amp;IF(VALUE(LEFT('Colour Contrast Analysis'!FF4,FIND(" ",'Colour Contrast Analysis'!FF4)))=1,"es","")&amp;" not have sufficient contrast."&amp;IF(VALUE(LEFT(RIGHT('Colour Contrast Analysis'!FF4,LEN('Colour Contrast Analysis'!FF4)-FIND("+",'Colour Contrast Analysis'!FF4)-2),LEN(RIGHT('Colour Contrast Analysis'!FF4,LEN('Colour Contrast Analysis'!FF4)-FIND("+",'Colour Contrast Analysis'!FF4)-2))-11))=0,"",IF(VALUE(LEFT(RIGHT('Colour Contrast Analysis'!FF4,LEN('Colour Contrast Analysis'!FF4)-FIND("+",'Colour Contrast Analysis'!FF4)-2),LEN(RIGHT('Colour Contrast Analysis'!FF4,LEN('Colour Contrast Analysis'!FF4)-FIND("+",'Colour Contrast Analysis'!FF4)-2))-11))=1,CHAR(10)&amp;VALUE(LEFT(RIGHT('Colour Contrast Analysis'!FF4,LEN('Colour Contrast Analysis'!FF4)-FIND("+",'Colour Contrast Analysis'!FF4)-2),LEN(RIGHT('Colour Contrast Analysis'!FF4,LEN('Colour Contrast Analysis'!FF4)-FIND("+",'Colour Contrast Analysis'!FF4)-2))-11)) &amp; " combination of foreground and background colours is technically conformant, but its contrast should be increased.",CHAR(10)&amp;VALUE(LEFT(RIGHT('Colour Contrast Analysis'!FF4,LEN('Colour Contrast Analysis'!FF4)-FIND("+",'Colour Contrast Analysis'!FF4)-2),LEN(RIGHT('Colour Contrast Analysis'!FF4,LEN('Colour Contrast Analysis'!FF4)-FIND("+",'Colour Contrast Analysis'!FF4)-2))-11))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EL89" s="166" t="str">
        <f>LEFT('Colour Contrast Analysis'!FG4,FIND(" ",'Colour Contrast Analysis'!FG4)-1)&amp;" combination"&amp;IF(VALUE(LEFT('Colour Contrast Analysis'!FG4,FIND(" ",'Colour Contrast Analysis'!FG4)))=1,"","s")&amp;" of foreground and background colours do"&amp;IF(VALUE(LEFT('Colour Contrast Analysis'!FG4,FIND(" ",'Colour Contrast Analysis'!FG4)))=1,"es","")&amp;" not have sufficient contrast."&amp;IF(VALUE(LEFT(RIGHT('Colour Contrast Analysis'!FG4,LEN('Colour Contrast Analysis'!FG4)-FIND("+",'Colour Contrast Analysis'!FG4)-2),LEN(RIGHT('Colour Contrast Analysis'!FG4,LEN('Colour Contrast Analysis'!FG4)-FIND("+",'Colour Contrast Analysis'!FG4)-2))-11))=0,"",IF(VALUE(LEFT(RIGHT('Colour Contrast Analysis'!FG4,LEN('Colour Contrast Analysis'!FG4)-FIND("+",'Colour Contrast Analysis'!FG4)-2),LEN(RIGHT('Colour Contrast Analysis'!FG4,LEN('Colour Contrast Analysis'!FG4)-FIND("+",'Colour Contrast Analysis'!FG4)-2))-11))=1,CHAR(10)&amp;VALUE(LEFT(RIGHT('Colour Contrast Analysis'!FG4,LEN('Colour Contrast Analysis'!FG4)-FIND("+",'Colour Contrast Analysis'!FG4)-2),LEN(RIGHT('Colour Contrast Analysis'!FG4,LEN('Colour Contrast Analysis'!FG4)-FIND("+",'Colour Contrast Analysis'!FG4)-2))-11)) &amp; " combination of foreground and background colours is technically conformant, but its contrast should be increased.",CHAR(10)&amp;VALUE(LEFT(RIGHT('Colour Contrast Analysis'!FG4,LEN('Colour Contrast Analysis'!FG4)-FIND("+",'Colour Contrast Analysis'!FG4)-2),LEN(RIGHT('Colour Contrast Analysis'!FG4,LEN('Colour Contrast Analysis'!FG4)-FIND("+",'Colour Contrast Analysis'!FG4)-2))-11))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EM89" s="166" t="str">
        <f>LEFT('Colour Contrast Analysis'!FH4,FIND(" ",'Colour Contrast Analysis'!FH4)-1)&amp;" combination"&amp;IF(VALUE(LEFT('Colour Contrast Analysis'!FH4,FIND(" ",'Colour Contrast Analysis'!FH4)))=1,"","s")&amp;" of foreground and background colours do"&amp;IF(VALUE(LEFT('Colour Contrast Analysis'!FH4,FIND(" ",'Colour Contrast Analysis'!FH4)))=1,"es","")&amp;" not have sufficient contrast."&amp;IF(VALUE(LEFT(RIGHT('Colour Contrast Analysis'!FH4,LEN('Colour Contrast Analysis'!FH4)-FIND("+",'Colour Contrast Analysis'!FH4)-2),LEN(RIGHT('Colour Contrast Analysis'!FH4,LEN('Colour Contrast Analysis'!FH4)-FIND("+",'Colour Contrast Analysis'!FH4)-2))-11))=0,"",IF(VALUE(LEFT(RIGHT('Colour Contrast Analysis'!FH4,LEN('Colour Contrast Analysis'!FH4)-FIND("+",'Colour Contrast Analysis'!FH4)-2),LEN(RIGHT('Colour Contrast Analysis'!FH4,LEN('Colour Contrast Analysis'!FH4)-FIND("+",'Colour Contrast Analysis'!FH4)-2))-11))=1,CHAR(10)&amp;VALUE(LEFT(RIGHT('Colour Contrast Analysis'!FH4,LEN('Colour Contrast Analysis'!FH4)-FIND("+",'Colour Contrast Analysis'!FH4)-2),LEN(RIGHT('Colour Contrast Analysis'!FH4,LEN('Colour Contrast Analysis'!FH4)-FIND("+",'Colour Contrast Analysis'!FH4)-2))-11)) &amp; " combination of foreground and background colours is technically conformant, but its contrast should be increased.",CHAR(10)&amp;VALUE(LEFT(RIGHT('Colour Contrast Analysis'!FH4,LEN('Colour Contrast Analysis'!FH4)-FIND("+",'Colour Contrast Analysis'!FH4)-2),LEN(RIGHT('Colour Contrast Analysis'!FH4,LEN('Colour Contrast Analysis'!FH4)-FIND("+",'Colour Contrast Analysis'!FH4)-2))-11))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EN89" s="166" t="str">
        <f>LEFT('Colour Contrast Analysis'!FI4,FIND(" ",'Colour Contrast Analysis'!FI4)-1)&amp;" combination"&amp;IF(VALUE(LEFT('Colour Contrast Analysis'!FI4,FIND(" ",'Colour Contrast Analysis'!FI4)))=1,"","s")&amp;" of foreground and background colours do"&amp;IF(VALUE(LEFT('Colour Contrast Analysis'!FI4,FIND(" ",'Colour Contrast Analysis'!FI4)))=1,"es","")&amp;" not have sufficient contrast."&amp;IF(VALUE(LEFT(RIGHT('Colour Contrast Analysis'!FI4,LEN('Colour Contrast Analysis'!FI4)-FIND("+",'Colour Contrast Analysis'!FI4)-2),LEN(RIGHT('Colour Contrast Analysis'!FI4,LEN('Colour Contrast Analysis'!FI4)-FIND("+",'Colour Contrast Analysis'!FI4)-2))-11))=0,"",IF(VALUE(LEFT(RIGHT('Colour Contrast Analysis'!FI4,LEN('Colour Contrast Analysis'!FI4)-FIND("+",'Colour Contrast Analysis'!FI4)-2),LEN(RIGHT('Colour Contrast Analysis'!FI4,LEN('Colour Contrast Analysis'!FI4)-FIND("+",'Colour Contrast Analysis'!FI4)-2))-11))=1,CHAR(10)&amp;VALUE(LEFT(RIGHT('Colour Contrast Analysis'!FI4,LEN('Colour Contrast Analysis'!FI4)-FIND("+",'Colour Contrast Analysis'!FI4)-2),LEN(RIGHT('Colour Contrast Analysis'!FI4,LEN('Colour Contrast Analysis'!FI4)-FIND("+",'Colour Contrast Analysis'!FI4)-2))-11)) &amp; " combination of foreground and background colours is technically conformant, but its contrast should be increased.",CHAR(10)&amp;VALUE(LEFT(RIGHT('Colour Contrast Analysis'!FI4,LEN('Colour Contrast Analysis'!FI4)-FIND("+",'Colour Contrast Analysis'!FI4)-2),LEN(RIGHT('Colour Contrast Analysis'!FI4,LEN('Colour Contrast Analysis'!FI4)-FIND("+",'Colour Contrast Analysis'!FI4)-2))-11))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EO89" s="166" t="str">
        <f>LEFT('Colour Contrast Analysis'!FJ4,FIND(" ",'Colour Contrast Analysis'!FJ4)-1)&amp;" combination"&amp;IF(VALUE(LEFT('Colour Contrast Analysis'!FJ4,FIND(" ",'Colour Contrast Analysis'!FJ4)))=1,"","s")&amp;" of foreground and background colours do"&amp;IF(VALUE(LEFT('Colour Contrast Analysis'!FJ4,FIND(" ",'Colour Contrast Analysis'!FJ4)))=1,"es","")&amp;" not have sufficient contrast."&amp;IF(VALUE(LEFT(RIGHT('Colour Contrast Analysis'!FJ4,LEN('Colour Contrast Analysis'!FJ4)-FIND("+",'Colour Contrast Analysis'!FJ4)-2),LEN(RIGHT('Colour Contrast Analysis'!FJ4,LEN('Colour Contrast Analysis'!FJ4)-FIND("+",'Colour Contrast Analysis'!FJ4)-2))-11))=0,"",IF(VALUE(LEFT(RIGHT('Colour Contrast Analysis'!FJ4,LEN('Colour Contrast Analysis'!FJ4)-FIND("+",'Colour Contrast Analysis'!FJ4)-2),LEN(RIGHT('Colour Contrast Analysis'!FJ4,LEN('Colour Contrast Analysis'!FJ4)-FIND("+",'Colour Contrast Analysis'!FJ4)-2))-11))=1,CHAR(10)&amp;VALUE(LEFT(RIGHT('Colour Contrast Analysis'!FJ4,LEN('Colour Contrast Analysis'!FJ4)-FIND("+",'Colour Contrast Analysis'!FJ4)-2),LEN(RIGHT('Colour Contrast Analysis'!FJ4,LEN('Colour Contrast Analysis'!FJ4)-FIND("+",'Colour Contrast Analysis'!FJ4)-2))-11)) &amp; " combination of foreground and background colours is technically conformant, but its contrast should be increased.",CHAR(10)&amp;VALUE(LEFT(RIGHT('Colour Contrast Analysis'!FJ4,LEN('Colour Contrast Analysis'!FJ4)-FIND("+",'Colour Contrast Analysis'!FJ4)-2),LEN(RIGHT('Colour Contrast Analysis'!FJ4,LEN('Colour Contrast Analysis'!FJ4)-FIND("+",'Colour Contrast Analysis'!FJ4)-2))-11))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EP89" s="166" t="str">
        <f>LEFT('Colour Contrast Analysis'!FK4,FIND(" ",'Colour Contrast Analysis'!FK4)-1)&amp;" combination"&amp;IF(VALUE(LEFT('Colour Contrast Analysis'!FK4,FIND(" ",'Colour Contrast Analysis'!FK4)))=1,"","s")&amp;" of foreground and background colours do"&amp;IF(VALUE(LEFT('Colour Contrast Analysis'!FK4,FIND(" ",'Colour Contrast Analysis'!FK4)))=1,"es","")&amp;" not have sufficient contrast."&amp;IF(VALUE(LEFT(RIGHT('Colour Contrast Analysis'!FK4,LEN('Colour Contrast Analysis'!FK4)-FIND("+",'Colour Contrast Analysis'!FK4)-2),LEN(RIGHT('Colour Contrast Analysis'!FK4,LEN('Colour Contrast Analysis'!FK4)-FIND("+",'Colour Contrast Analysis'!FK4)-2))-11))=0,"",IF(VALUE(LEFT(RIGHT('Colour Contrast Analysis'!FK4,LEN('Colour Contrast Analysis'!FK4)-FIND("+",'Colour Contrast Analysis'!FK4)-2),LEN(RIGHT('Colour Contrast Analysis'!FK4,LEN('Colour Contrast Analysis'!FK4)-FIND("+",'Colour Contrast Analysis'!FK4)-2))-11))=1,CHAR(10)&amp;VALUE(LEFT(RIGHT('Colour Contrast Analysis'!FK4,LEN('Colour Contrast Analysis'!FK4)-FIND("+",'Colour Contrast Analysis'!FK4)-2),LEN(RIGHT('Colour Contrast Analysis'!FK4,LEN('Colour Contrast Analysis'!FK4)-FIND("+",'Colour Contrast Analysis'!FK4)-2))-11)) &amp; " combination of foreground and background colours is technically conformant, but its contrast should be increased.",CHAR(10)&amp;VALUE(LEFT(RIGHT('Colour Contrast Analysis'!FK4,LEN('Colour Contrast Analysis'!FK4)-FIND("+",'Colour Contrast Analysis'!FK4)-2),LEN(RIGHT('Colour Contrast Analysis'!FK4,LEN('Colour Contrast Analysis'!FK4)-FIND("+",'Colour Contrast Analysis'!FK4)-2))-11))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EQ89" s="166" t="str">
        <f>LEFT('Colour Contrast Analysis'!FL4,FIND(" ",'Colour Contrast Analysis'!FL4)-1)&amp;" combination"&amp;IF(VALUE(LEFT('Colour Contrast Analysis'!FL4,FIND(" ",'Colour Contrast Analysis'!FL4)))=1,"","s")&amp;" of foreground and background colours do"&amp;IF(VALUE(LEFT('Colour Contrast Analysis'!FL4,FIND(" ",'Colour Contrast Analysis'!FL4)))=1,"es","")&amp;" not have sufficient contrast."&amp;IF(VALUE(LEFT(RIGHT('Colour Contrast Analysis'!FL4,LEN('Colour Contrast Analysis'!FL4)-FIND("+",'Colour Contrast Analysis'!FL4)-2),LEN(RIGHT('Colour Contrast Analysis'!FL4,LEN('Colour Contrast Analysis'!FL4)-FIND("+",'Colour Contrast Analysis'!FL4)-2))-11))=0,"",IF(VALUE(LEFT(RIGHT('Colour Contrast Analysis'!FL4,LEN('Colour Contrast Analysis'!FL4)-FIND("+",'Colour Contrast Analysis'!FL4)-2),LEN(RIGHT('Colour Contrast Analysis'!FL4,LEN('Colour Contrast Analysis'!FL4)-FIND("+",'Colour Contrast Analysis'!FL4)-2))-11))=1,CHAR(10)&amp;VALUE(LEFT(RIGHT('Colour Contrast Analysis'!FL4,LEN('Colour Contrast Analysis'!FL4)-FIND("+",'Colour Contrast Analysis'!FL4)-2),LEN(RIGHT('Colour Contrast Analysis'!FL4,LEN('Colour Contrast Analysis'!FL4)-FIND("+",'Colour Contrast Analysis'!FL4)-2))-11)) &amp; " combination of foreground and background colours is technically conformant, but its contrast should be increased.",CHAR(10)&amp;VALUE(LEFT(RIGHT('Colour Contrast Analysis'!FL4,LEN('Colour Contrast Analysis'!FL4)-FIND("+",'Colour Contrast Analysis'!FL4)-2),LEN(RIGHT('Colour Contrast Analysis'!FL4,LEN('Colour Contrast Analysis'!FL4)-FIND("+",'Colour Contrast Analysis'!FL4)-2))-11))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ER89" s="166" t="str">
        <f>LEFT('Colour Contrast Analysis'!FM4,FIND(" ",'Colour Contrast Analysis'!FM4)-1)&amp;" combination"&amp;IF(VALUE(LEFT('Colour Contrast Analysis'!FM4,FIND(" ",'Colour Contrast Analysis'!FM4)))=1,"","s")&amp;" of foreground and background colours do"&amp;IF(VALUE(LEFT('Colour Contrast Analysis'!FM4,FIND(" ",'Colour Contrast Analysis'!FM4)))=1,"es","")&amp;" not have sufficient contrast."&amp;IF(VALUE(LEFT(RIGHT('Colour Contrast Analysis'!FM4,LEN('Colour Contrast Analysis'!FM4)-FIND("+",'Colour Contrast Analysis'!FM4)-2),LEN(RIGHT('Colour Contrast Analysis'!FM4,LEN('Colour Contrast Analysis'!FM4)-FIND("+",'Colour Contrast Analysis'!FM4)-2))-11))=0,"",IF(VALUE(LEFT(RIGHT('Colour Contrast Analysis'!FM4,LEN('Colour Contrast Analysis'!FM4)-FIND("+",'Colour Contrast Analysis'!FM4)-2),LEN(RIGHT('Colour Contrast Analysis'!FM4,LEN('Colour Contrast Analysis'!FM4)-FIND("+",'Colour Contrast Analysis'!FM4)-2))-11))=1,CHAR(10)&amp;VALUE(LEFT(RIGHT('Colour Contrast Analysis'!FM4,LEN('Colour Contrast Analysis'!FM4)-FIND("+",'Colour Contrast Analysis'!FM4)-2),LEN(RIGHT('Colour Contrast Analysis'!FM4,LEN('Colour Contrast Analysis'!FM4)-FIND("+",'Colour Contrast Analysis'!FM4)-2))-11)) &amp; " combination of foreground and background colours is technically conformant, but its contrast should be increased.",CHAR(10)&amp;VALUE(LEFT(RIGHT('Colour Contrast Analysis'!FM4,LEN('Colour Contrast Analysis'!FM4)-FIND("+",'Colour Contrast Analysis'!FM4)-2),LEN(RIGHT('Colour Contrast Analysis'!FM4,LEN('Colour Contrast Analysis'!FM4)-FIND("+",'Colour Contrast Analysis'!FM4)-2))-11))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ES89" s="166" t="str">
        <f>LEFT('Colour Contrast Analysis'!FN4,FIND(" ",'Colour Contrast Analysis'!FN4)-1)&amp;" combination"&amp;IF(VALUE(LEFT('Colour Contrast Analysis'!FN4,FIND(" ",'Colour Contrast Analysis'!FN4)))=1,"","s")&amp;" of foreground and background colours do"&amp;IF(VALUE(LEFT('Colour Contrast Analysis'!FN4,FIND(" ",'Colour Contrast Analysis'!FN4)))=1,"es","")&amp;" not have sufficient contrast."&amp;IF(VALUE(LEFT(RIGHT('Colour Contrast Analysis'!FN4,LEN('Colour Contrast Analysis'!FN4)-FIND("+",'Colour Contrast Analysis'!FN4)-2),LEN(RIGHT('Colour Contrast Analysis'!FN4,LEN('Colour Contrast Analysis'!FN4)-FIND("+",'Colour Contrast Analysis'!FN4)-2))-11))=0,"",IF(VALUE(LEFT(RIGHT('Colour Contrast Analysis'!FN4,LEN('Colour Contrast Analysis'!FN4)-FIND("+",'Colour Contrast Analysis'!FN4)-2),LEN(RIGHT('Colour Contrast Analysis'!FN4,LEN('Colour Contrast Analysis'!FN4)-FIND("+",'Colour Contrast Analysis'!FN4)-2))-11))=1,CHAR(10)&amp;VALUE(LEFT(RIGHT('Colour Contrast Analysis'!FN4,LEN('Colour Contrast Analysis'!FN4)-FIND("+",'Colour Contrast Analysis'!FN4)-2),LEN(RIGHT('Colour Contrast Analysis'!FN4,LEN('Colour Contrast Analysis'!FN4)-FIND("+",'Colour Contrast Analysis'!FN4)-2))-11)) &amp; " combination of foreground and background colours is technically conformant, but its contrast should be increased.",CHAR(10)&amp;VALUE(LEFT(RIGHT('Colour Contrast Analysis'!FN4,LEN('Colour Contrast Analysis'!FN4)-FIND("+",'Colour Contrast Analysis'!FN4)-2),LEN(RIGHT('Colour Contrast Analysis'!FN4,LEN('Colour Contrast Analysis'!FN4)-FIND("+",'Colour Contrast Analysis'!FN4)-2))-11))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ET89" s="166" t="str">
        <f>LEFT('Colour Contrast Analysis'!FO4,FIND(" ",'Colour Contrast Analysis'!FO4)-1)&amp;" combination"&amp;IF(VALUE(LEFT('Colour Contrast Analysis'!FO4,FIND(" ",'Colour Contrast Analysis'!FO4)))=1,"","s")&amp;" of foreground and background colours do"&amp;IF(VALUE(LEFT('Colour Contrast Analysis'!FO4,FIND(" ",'Colour Contrast Analysis'!FO4)))=1,"es","")&amp;" not have sufficient contrast."&amp;IF(VALUE(LEFT(RIGHT('Colour Contrast Analysis'!FO4,LEN('Colour Contrast Analysis'!FO4)-FIND("+",'Colour Contrast Analysis'!FO4)-2),LEN(RIGHT('Colour Contrast Analysis'!FO4,LEN('Colour Contrast Analysis'!FO4)-FIND("+",'Colour Contrast Analysis'!FO4)-2))-11))=0,"",IF(VALUE(LEFT(RIGHT('Colour Contrast Analysis'!FO4,LEN('Colour Contrast Analysis'!FO4)-FIND("+",'Colour Contrast Analysis'!FO4)-2),LEN(RIGHT('Colour Contrast Analysis'!FO4,LEN('Colour Contrast Analysis'!FO4)-FIND("+",'Colour Contrast Analysis'!FO4)-2))-11))=1,CHAR(10)&amp;VALUE(LEFT(RIGHT('Colour Contrast Analysis'!FO4,LEN('Colour Contrast Analysis'!FO4)-FIND("+",'Colour Contrast Analysis'!FO4)-2),LEN(RIGHT('Colour Contrast Analysis'!FO4,LEN('Colour Contrast Analysis'!FO4)-FIND("+",'Colour Contrast Analysis'!FO4)-2))-11)) &amp; " combination of foreground and background colours is technically conformant, but its contrast should be increased.",CHAR(10)&amp;VALUE(LEFT(RIGHT('Colour Contrast Analysis'!FO4,LEN('Colour Contrast Analysis'!FO4)-FIND("+",'Colour Contrast Analysis'!FO4)-2),LEN(RIGHT('Colour Contrast Analysis'!FO4,LEN('Colour Contrast Analysis'!FO4)-FIND("+",'Colour Contrast Analysis'!FO4)-2))-11))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EU89" s="166" t="str">
        <f>LEFT('Colour Contrast Analysis'!FP4,FIND(" ",'Colour Contrast Analysis'!FP4)-1)&amp;" combination"&amp;IF(VALUE(LEFT('Colour Contrast Analysis'!FP4,FIND(" ",'Colour Contrast Analysis'!FP4)))=1,"","s")&amp;" of foreground and background colours do"&amp;IF(VALUE(LEFT('Colour Contrast Analysis'!FP4,FIND(" ",'Colour Contrast Analysis'!FP4)))=1,"es","")&amp;" not have sufficient contrast."&amp;IF(VALUE(LEFT(RIGHT('Colour Contrast Analysis'!FP4,LEN('Colour Contrast Analysis'!FP4)-FIND("+",'Colour Contrast Analysis'!FP4)-2),LEN(RIGHT('Colour Contrast Analysis'!FP4,LEN('Colour Contrast Analysis'!FP4)-FIND("+",'Colour Contrast Analysis'!FP4)-2))-11))=0,"",IF(VALUE(LEFT(RIGHT('Colour Contrast Analysis'!FP4,LEN('Colour Contrast Analysis'!FP4)-FIND("+",'Colour Contrast Analysis'!FP4)-2),LEN(RIGHT('Colour Contrast Analysis'!FP4,LEN('Colour Contrast Analysis'!FP4)-FIND("+",'Colour Contrast Analysis'!FP4)-2))-11))=1,CHAR(10)&amp;VALUE(LEFT(RIGHT('Colour Contrast Analysis'!FP4,LEN('Colour Contrast Analysis'!FP4)-FIND("+",'Colour Contrast Analysis'!FP4)-2),LEN(RIGHT('Colour Contrast Analysis'!FP4,LEN('Colour Contrast Analysis'!FP4)-FIND("+",'Colour Contrast Analysis'!FP4)-2))-11)) &amp; " combination of foreground and background colours is technically conformant, but its contrast should be increased.",CHAR(10)&amp;VALUE(LEFT(RIGHT('Colour Contrast Analysis'!FP4,LEN('Colour Contrast Analysis'!FP4)-FIND("+",'Colour Contrast Analysis'!FP4)-2),LEN(RIGHT('Colour Contrast Analysis'!FP4,LEN('Colour Contrast Analysis'!FP4)-FIND("+",'Colour Contrast Analysis'!FP4)-2))-11))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EV89" s="166" t="str">
        <f>LEFT('Colour Contrast Analysis'!FQ4,FIND(" ",'Colour Contrast Analysis'!FQ4)-1)&amp;" combination"&amp;IF(VALUE(LEFT('Colour Contrast Analysis'!FQ4,FIND(" ",'Colour Contrast Analysis'!FQ4)))=1,"","s")&amp;" of foreground and background colours do"&amp;IF(VALUE(LEFT('Colour Contrast Analysis'!FQ4,FIND(" ",'Colour Contrast Analysis'!FQ4)))=1,"es","")&amp;" not have sufficient contrast."&amp;IF(VALUE(LEFT(RIGHT('Colour Contrast Analysis'!FQ4,LEN('Colour Contrast Analysis'!FQ4)-FIND("+",'Colour Contrast Analysis'!FQ4)-2),LEN(RIGHT('Colour Contrast Analysis'!FQ4,LEN('Colour Contrast Analysis'!FQ4)-FIND("+",'Colour Contrast Analysis'!FQ4)-2))-11))=0,"",IF(VALUE(LEFT(RIGHT('Colour Contrast Analysis'!FQ4,LEN('Colour Contrast Analysis'!FQ4)-FIND("+",'Colour Contrast Analysis'!FQ4)-2),LEN(RIGHT('Colour Contrast Analysis'!FQ4,LEN('Colour Contrast Analysis'!FQ4)-FIND("+",'Colour Contrast Analysis'!FQ4)-2))-11))=1,CHAR(10)&amp;VALUE(LEFT(RIGHT('Colour Contrast Analysis'!FQ4,LEN('Colour Contrast Analysis'!FQ4)-FIND("+",'Colour Contrast Analysis'!FQ4)-2),LEN(RIGHT('Colour Contrast Analysis'!FQ4,LEN('Colour Contrast Analysis'!FQ4)-FIND("+",'Colour Contrast Analysis'!FQ4)-2))-11)) &amp; " combination of foreground and background colours is technically conformant, but its contrast should be increased.",CHAR(10)&amp;VALUE(LEFT(RIGHT('Colour Contrast Analysis'!FQ4,LEN('Colour Contrast Analysis'!FQ4)-FIND("+",'Colour Contrast Analysis'!FQ4)-2),LEN(RIGHT('Colour Contrast Analysis'!FQ4,LEN('Colour Contrast Analysis'!FQ4)-FIND("+",'Colour Contrast Analysis'!FQ4)-2))-11))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EW89" s="166" t="str">
        <f>LEFT('Colour Contrast Analysis'!FR4,FIND(" ",'Colour Contrast Analysis'!FR4)-1)&amp;" combination"&amp;IF(VALUE(LEFT('Colour Contrast Analysis'!FR4,FIND(" ",'Colour Contrast Analysis'!FR4)))=1,"","s")&amp;" of foreground and background colours do"&amp;IF(VALUE(LEFT('Colour Contrast Analysis'!FR4,FIND(" ",'Colour Contrast Analysis'!FR4)))=1,"es","")&amp;" not have sufficient contrast."&amp;IF(VALUE(LEFT(RIGHT('Colour Contrast Analysis'!FR4,LEN('Colour Contrast Analysis'!FR4)-FIND("+",'Colour Contrast Analysis'!FR4)-2),LEN(RIGHT('Colour Contrast Analysis'!FR4,LEN('Colour Contrast Analysis'!FR4)-FIND("+",'Colour Contrast Analysis'!FR4)-2))-11))=0,"",IF(VALUE(LEFT(RIGHT('Colour Contrast Analysis'!FR4,LEN('Colour Contrast Analysis'!FR4)-FIND("+",'Colour Contrast Analysis'!FR4)-2),LEN(RIGHT('Colour Contrast Analysis'!FR4,LEN('Colour Contrast Analysis'!FR4)-FIND("+",'Colour Contrast Analysis'!FR4)-2))-11))=1,CHAR(10)&amp;VALUE(LEFT(RIGHT('Colour Contrast Analysis'!FR4,LEN('Colour Contrast Analysis'!FR4)-FIND("+",'Colour Contrast Analysis'!FR4)-2),LEN(RIGHT('Colour Contrast Analysis'!FR4,LEN('Colour Contrast Analysis'!FR4)-FIND("+",'Colour Contrast Analysis'!FR4)-2))-11)) &amp; " combination of foreground and background colours is technically conformant, but its contrast should be increased.",CHAR(10)&amp;VALUE(LEFT(RIGHT('Colour Contrast Analysis'!FR4,LEN('Colour Contrast Analysis'!FR4)-FIND("+",'Colour Contrast Analysis'!FR4)-2),LEN(RIGHT('Colour Contrast Analysis'!FR4,LEN('Colour Contrast Analysis'!FR4)-FIND("+",'Colour Contrast Analysis'!FR4)-2))-11))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c r="EX89" s="166" t="str">
        <f>LEFT('Colour Contrast Analysis'!FS4,FIND(" ",'Colour Contrast Analysis'!FS4)-1)&amp;" combination"&amp;IF(VALUE(LEFT('Colour Contrast Analysis'!FS4,FIND(" ",'Colour Contrast Analysis'!FS4)))=1,"","s")&amp;" of foreground and background colours do"&amp;IF(VALUE(LEFT('Colour Contrast Analysis'!FS4,FIND(" ",'Colour Contrast Analysis'!FS4)))=1,"es","")&amp;" not have sufficient contrast."&amp;IF(VALUE(LEFT(RIGHT('Colour Contrast Analysis'!FS4,LEN('Colour Contrast Analysis'!FS4)-FIND("+",'Colour Contrast Analysis'!FS4)-2),LEN(RIGHT('Colour Contrast Analysis'!FS4,LEN('Colour Contrast Analysis'!FS4)-FIND("+",'Colour Contrast Analysis'!FS4)-2))-11))=0,"",IF(VALUE(LEFT(RIGHT('Colour Contrast Analysis'!FS4,LEN('Colour Contrast Analysis'!FS4)-FIND("+",'Colour Contrast Analysis'!FS4)-2),LEN(RIGHT('Colour Contrast Analysis'!FS4,LEN('Colour Contrast Analysis'!FS4)-FIND("+",'Colour Contrast Analysis'!FS4)-2))-11))=1,CHAR(10)&amp;VALUE(LEFT(RIGHT('Colour Contrast Analysis'!FS4,LEN('Colour Contrast Analysis'!FS4)-FIND("+",'Colour Contrast Analysis'!FS4)-2),LEN(RIGHT('Colour Contrast Analysis'!FS4,LEN('Colour Contrast Analysis'!FS4)-FIND("+",'Colour Contrast Analysis'!FS4)-2))-11)) &amp; " combination of foreground and background colours is technically conformant, but its contrast should be increased.",CHAR(10)&amp;VALUE(LEFT(RIGHT('Colour Contrast Analysis'!FS4,LEN('Colour Contrast Analysis'!FS4)-FIND("+",'Colour Contrast Analysis'!FS4)-2),LEN(RIGHT('Colour Contrast Analysis'!FS4,LEN('Colour Contrast Analysis'!FS4)-FIND("+",'Colour Contrast Analysis'!FS4)-2))-11)) &amp; " combinations of foreground and background colours are technically conformant, but their contrast should be increased.")) &amp; CHAR(10) &amp; "Please see the Colour Contrast Analysis worksheet."</f>
        <v>0 combinations of foreground and background colours do not have sufficient contrast.
Please see the Colour Contrast Analysis worksheet.</v>
      </c>
    </row>
    <row r="90" spans="1:154" ht="13.15" x14ac:dyDescent="0.35">
      <c r="A90" s="147"/>
      <c r="B90" s="28"/>
      <c r="C90" s="28"/>
      <c r="D90" s="170" t="s">
        <v>968</v>
      </c>
      <c r="E90" s="63"/>
      <c r="F90" s="63"/>
      <c r="G90" s="63"/>
      <c r="H90" s="63"/>
      <c r="I90" s="63"/>
      <c r="J90" s="63"/>
      <c r="K90" s="63"/>
      <c r="L90" s="63"/>
      <c r="M90" s="63"/>
      <c r="N90" s="63"/>
      <c r="O90" s="63"/>
      <c r="P90" s="63"/>
      <c r="Q90" s="63"/>
      <c r="R90" s="63"/>
      <c r="S90" s="63"/>
      <c r="T90" s="63"/>
      <c r="U90" s="63"/>
      <c r="V90" s="63"/>
      <c r="W90" s="63"/>
      <c r="X90" s="63"/>
      <c r="Y90" s="63"/>
      <c r="Z90" s="63"/>
      <c r="AA90" s="63"/>
      <c r="AB90" s="63"/>
      <c r="AC90" s="63"/>
      <c r="AD90" s="63"/>
      <c r="AE90" s="63"/>
      <c r="AF90" s="63"/>
      <c r="AG90" s="63"/>
      <c r="AH90" s="63"/>
      <c r="AI90" s="63"/>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c r="CI90" s="63"/>
      <c r="CJ90" s="63"/>
      <c r="CK90" s="63"/>
      <c r="CL90" s="63"/>
      <c r="CM90" s="63"/>
      <c r="CN90" s="63"/>
      <c r="CO90" s="63"/>
      <c r="CP90" s="63"/>
      <c r="CQ90" s="63"/>
      <c r="CR90" s="63"/>
      <c r="CS90" s="63"/>
      <c r="CT90" s="63"/>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c r="DW90" s="63"/>
      <c r="DX90" s="63"/>
      <c r="DY90" s="63"/>
      <c r="DZ90" s="63"/>
      <c r="EA90" s="63"/>
      <c r="EB90" s="63"/>
      <c r="EC90" s="63"/>
      <c r="ED90" s="63"/>
      <c r="EE90" s="63"/>
      <c r="EF90" s="63"/>
      <c r="EG90" s="63"/>
      <c r="EH90" s="63"/>
      <c r="EI90" s="63"/>
      <c r="EJ90" s="63"/>
      <c r="EK90" s="63"/>
      <c r="EL90" s="63"/>
      <c r="EM90" s="63"/>
      <c r="EN90" s="63"/>
      <c r="EO90" s="63"/>
      <c r="EP90" s="63"/>
      <c r="EQ90" s="63"/>
      <c r="ER90" s="63"/>
      <c r="ES90" s="63"/>
      <c r="ET90" s="63"/>
      <c r="EU90" s="63"/>
      <c r="EV90" s="63"/>
      <c r="EW90" s="63"/>
      <c r="EX90" s="63"/>
    </row>
    <row r="91" spans="1:154" ht="38.25" x14ac:dyDescent="0.35">
      <c r="A91" s="167" t="s">
        <v>105</v>
      </c>
      <c r="B91" s="91" t="s">
        <v>120</v>
      </c>
      <c r="C91" s="91" t="s">
        <v>223</v>
      </c>
      <c r="D91" s="168" t="s">
        <v>201</v>
      </c>
      <c r="E91" s="62" t="s">
        <v>759</v>
      </c>
      <c r="F91" s="62" t="s">
        <v>759</v>
      </c>
      <c r="G91" s="62" t="s">
        <v>759</v>
      </c>
      <c r="H91" s="62" t="s">
        <v>759</v>
      </c>
      <c r="I91" s="62" t="s">
        <v>759</v>
      </c>
      <c r="J91" s="62" t="s">
        <v>759</v>
      </c>
      <c r="K91" s="62" t="s">
        <v>759</v>
      </c>
      <c r="L91" s="62" t="s">
        <v>759</v>
      </c>
      <c r="M91" s="62" t="s">
        <v>759</v>
      </c>
      <c r="N91" s="62" t="s">
        <v>759</v>
      </c>
      <c r="O91" s="62" t="s">
        <v>759</v>
      </c>
      <c r="P91" s="62" t="s">
        <v>759</v>
      </c>
      <c r="Q91" s="62" t="s">
        <v>759</v>
      </c>
      <c r="R91" s="62" t="s">
        <v>759</v>
      </c>
      <c r="S91" s="169"/>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c r="AQ91" s="169"/>
      <c r="AR91" s="169"/>
      <c r="AS91" s="169"/>
      <c r="AT91" s="169"/>
      <c r="AU91" s="169"/>
      <c r="AV91" s="169"/>
      <c r="AW91" s="169"/>
      <c r="AX91" s="169"/>
      <c r="AY91" s="169"/>
      <c r="AZ91" s="169"/>
      <c r="BA91" s="169"/>
      <c r="BB91" s="169"/>
      <c r="BC91" s="169"/>
      <c r="BD91" s="169"/>
      <c r="BE91" s="169"/>
      <c r="BF91" s="169"/>
      <c r="BG91" s="169"/>
      <c r="BH91" s="169"/>
      <c r="BI91" s="169"/>
      <c r="BJ91" s="169"/>
      <c r="BK91" s="169"/>
      <c r="BL91" s="169"/>
      <c r="BM91" s="169"/>
      <c r="BN91" s="169"/>
      <c r="BO91" s="169"/>
      <c r="BP91" s="169"/>
      <c r="BQ91" s="169"/>
      <c r="BR91" s="169"/>
      <c r="BS91" s="169"/>
      <c r="BT91" s="169"/>
      <c r="BU91" s="169"/>
      <c r="BV91" s="169"/>
      <c r="BW91" s="169"/>
      <c r="BX91" s="169"/>
      <c r="BY91" s="169"/>
      <c r="BZ91" s="169"/>
      <c r="CA91" s="169"/>
      <c r="CB91" s="169"/>
      <c r="CC91" s="169"/>
      <c r="CD91" s="169"/>
      <c r="CE91" s="169"/>
      <c r="CF91" s="169"/>
      <c r="CG91" s="169"/>
      <c r="CH91" s="169"/>
      <c r="CI91" s="169"/>
      <c r="CJ91" s="169"/>
      <c r="CK91" s="169"/>
      <c r="CL91" s="169"/>
      <c r="CM91" s="169"/>
      <c r="CN91" s="169"/>
      <c r="CO91" s="169"/>
      <c r="CP91" s="169"/>
      <c r="CQ91" s="169"/>
      <c r="CR91" s="169"/>
      <c r="CS91" s="169"/>
      <c r="CT91" s="169"/>
      <c r="CU91" s="169"/>
      <c r="CV91" s="169"/>
      <c r="CW91" s="169"/>
      <c r="CX91" s="169"/>
      <c r="CY91" s="169"/>
      <c r="CZ91" s="169"/>
      <c r="DA91" s="169"/>
      <c r="DB91" s="169"/>
      <c r="DC91" s="169"/>
      <c r="DD91" s="169"/>
      <c r="DE91" s="169"/>
      <c r="DF91" s="169"/>
      <c r="DG91" s="169"/>
      <c r="DH91" s="169"/>
      <c r="DI91" s="169"/>
      <c r="DJ91" s="169"/>
      <c r="DK91" s="169"/>
      <c r="DL91" s="169"/>
      <c r="DM91" s="169"/>
      <c r="DN91" s="169"/>
      <c r="DO91" s="169"/>
      <c r="DP91" s="169"/>
      <c r="DQ91" s="169"/>
      <c r="DR91" s="169"/>
      <c r="DS91" s="169"/>
      <c r="DT91" s="169"/>
      <c r="DU91" s="169"/>
      <c r="DV91" s="169"/>
      <c r="DW91" s="169"/>
      <c r="DX91" s="169"/>
      <c r="DY91" s="169"/>
      <c r="DZ91" s="169"/>
      <c r="EA91" s="169"/>
      <c r="EB91" s="169"/>
      <c r="EC91" s="169"/>
      <c r="ED91" s="169"/>
      <c r="EE91" s="169"/>
      <c r="EF91" s="169"/>
      <c r="EG91" s="169"/>
      <c r="EH91" s="169"/>
      <c r="EI91" s="169"/>
      <c r="EJ91" s="169"/>
      <c r="EK91" s="169"/>
      <c r="EL91" s="169"/>
      <c r="EM91" s="169"/>
      <c r="EN91" s="169"/>
      <c r="EO91" s="169"/>
      <c r="EP91" s="169"/>
      <c r="EQ91" s="169"/>
      <c r="ER91" s="169"/>
      <c r="ES91" s="169"/>
      <c r="ET91" s="169"/>
      <c r="EU91" s="169"/>
      <c r="EV91" s="169"/>
      <c r="EW91" s="169"/>
      <c r="EX91" s="169"/>
    </row>
    <row r="92" spans="1:154" ht="13.15" x14ac:dyDescent="0.35">
      <c r="A92" s="147"/>
      <c r="B92" s="28"/>
      <c r="C92" s="28"/>
      <c r="D92" s="29"/>
      <c r="E92" s="245"/>
      <c r="F92" s="245"/>
      <c r="G92" s="245"/>
      <c r="H92" s="245"/>
      <c r="I92" s="245"/>
      <c r="J92" s="245"/>
      <c r="K92" s="245"/>
      <c r="L92" s="245"/>
      <c r="M92" s="245"/>
      <c r="N92" s="245"/>
      <c r="O92" s="245"/>
      <c r="P92" s="245"/>
      <c r="Q92" s="245"/>
      <c r="R92" s="245"/>
      <c r="S92" s="63"/>
      <c r="T92" s="63"/>
      <c r="U92" s="63"/>
      <c r="V92" s="63"/>
      <c r="W92" s="63"/>
      <c r="X92" s="63"/>
      <c r="Y92" s="63"/>
      <c r="Z92" s="63"/>
      <c r="AA92" s="63"/>
      <c r="AB92" s="63"/>
      <c r="AC92" s="63"/>
      <c r="AD92" s="63"/>
      <c r="AE92" s="63"/>
      <c r="AF92" s="63"/>
      <c r="AG92" s="63"/>
      <c r="AH92" s="63"/>
      <c r="AI92" s="63"/>
      <c r="AJ92" s="63"/>
      <c r="AK92" s="63"/>
      <c r="AL92" s="63"/>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c r="BU92" s="63"/>
      <c r="BV92" s="63"/>
      <c r="BW92" s="63"/>
      <c r="BX92" s="63"/>
      <c r="BY92" s="63"/>
      <c r="BZ92" s="63"/>
      <c r="CA92" s="63"/>
      <c r="CB92" s="63"/>
      <c r="CC92" s="63"/>
      <c r="CD92" s="63"/>
      <c r="CE92" s="63"/>
      <c r="CF92" s="63"/>
      <c r="CG92" s="63"/>
      <c r="CH92" s="63"/>
      <c r="CI92" s="63"/>
      <c r="CJ92" s="63"/>
      <c r="CK92" s="63"/>
      <c r="CL92" s="63"/>
      <c r="CM92" s="63"/>
      <c r="CN92" s="63"/>
      <c r="CO92" s="63"/>
      <c r="CP92" s="63"/>
      <c r="CQ92" s="63"/>
      <c r="CR92" s="63"/>
      <c r="CS92" s="63"/>
      <c r="CT92" s="63"/>
      <c r="CU92" s="63"/>
      <c r="CV92" s="63"/>
      <c r="CW92" s="63"/>
      <c r="CX92" s="63"/>
      <c r="CY92" s="63"/>
      <c r="CZ92" s="63"/>
      <c r="DA92" s="63"/>
      <c r="DB92" s="63"/>
      <c r="DC92" s="63"/>
      <c r="DD92" s="63"/>
      <c r="DE92" s="63"/>
      <c r="DF92" s="63"/>
      <c r="DG92" s="63"/>
      <c r="DH92" s="63"/>
      <c r="DI92" s="63"/>
      <c r="DJ92" s="63"/>
      <c r="DK92" s="63"/>
      <c r="DL92" s="63"/>
      <c r="DM92" s="63"/>
      <c r="DN92" s="63"/>
      <c r="DO92" s="63"/>
      <c r="DP92" s="63"/>
      <c r="DQ92" s="63"/>
      <c r="DR92" s="63"/>
      <c r="DS92" s="63"/>
      <c r="DT92" s="63"/>
      <c r="DU92" s="63"/>
      <c r="DV92" s="63"/>
      <c r="DW92" s="63"/>
      <c r="DX92" s="63"/>
      <c r="DY92" s="63"/>
      <c r="DZ92" s="63"/>
      <c r="EA92" s="63"/>
      <c r="EB92" s="63"/>
      <c r="EC92" s="63"/>
      <c r="ED92" s="63"/>
      <c r="EE92" s="63"/>
      <c r="EF92" s="63"/>
      <c r="EG92" s="63"/>
      <c r="EH92" s="63"/>
      <c r="EI92" s="63"/>
      <c r="EJ92" s="63"/>
      <c r="EK92" s="63"/>
      <c r="EL92" s="63"/>
      <c r="EM92" s="63"/>
      <c r="EN92" s="63"/>
      <c r="EO92" s="63"/>
      <c r="EP92" s="63"/>
      <c r="EQ92" s="63"/>
      <c r="ER92" s="63"/>
      <c r="ES92" s="63"/>
      <c r="ET92" s="63"/>
      <c r="EU92" s="63"/>
      <c r="EV92" s="63"/>
      <c r="EW92" s="63"/>
      <c r="EX92" s="63"/>
    </row>
    <row r="93" spans="1:154" ht="38.25" x14ac:dyDescent="0.35">
      <c r="A93" s="150" t="s">
        <v>106</v>
      </c>
      <c r="B93" s="27" t="s">
        <v>120</v>
      </c>
      <c r="C93" s="27" t="s">
        <v>185</v>
      </c>
      <c r="D93" s="83" t="s">
        <v>788</v>
      </c>
      <c r="E93" s="62" t="s">
        <v>115</v>
      </c>
      <c r="F93" s="62" t="s">
        <v>115</v>
      </c>
      <c r="G93" s="62" t="s">
        <v>115</v>
      </c>
      <c r="H93" s="62" t="s">
        <v>115</v>
      </c>
      <c r="I93" s="62" t="s">
        <v>115</v>
      </c>
      <c r="J93" s="62" t="s">
        <v>115</v>
      </c>
      <c r="K93" s="62" t="s">
        <v>115</v>
      </c>
      <c r="L93" s="62" t="s">
        <v>115</v>
      </c>
      <c r="M93" s="62" t="s">
        <v>115</v>
      </c>
      <c r="N93" s="62" t="s">
        <v>115</v>
      </c>
      <c r="O93" s="62" t="s">
        <v>115</v>
      </c>
      <c r="P93" s="62" t="s">
        <v>115</v>
      </c>
      <c r="Q93" s="62" t="s">
        <v>115</v>
      </c>
      <c r="R93" s="62" t="s">
        <v>115</v>
      </c>
      <c r="S93" s="62"/>
      <c r="T93" s="62"/>
      <c r="U93" s="62"/>
      <c r="V93" s="62"/>
      <c r="W93" s="62"/>
      <c r="X93" s="62"/>
      <c r="Y93" s="62"/>
      <c r="Z93" s="62"/>
      <c r="AA93" s="62"/>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c r="AZ93" s="62"/>
      <c r="BA93" s="62"/>
      <c r="BB93" s="62"/>
      <c r="BC93" s="62"/>
      <c r="BD93" s="62"/>
      <c r="BE93" s="62"/>
      <c r="BF93" s="62"/>
      <c r="BG93" s="62"/>
      <c r="BH93" s="62"/>
      <c r="BI93" s="62"/>
      <c r="BJ93" s="62"/>
      <c r="BK93" s="62"/>
      <c r="BL93" s="62"/>
      <c r="BM93" s="62"/>
      <c r="BN93" s="62"/>
      <c r="BO93" s="62"/>
      <c r="BP93" s="62"/>
      <c r="BQ93" s="62"/>
      <c r="BR93" s="62"/>
      <c r="BS93" s="62"/>
      <c r="BT93" s="62"/>
      <c r="BU93" s="62"/>
      <c r="BV93" s="62"/>
      <c r="BW93" s="62"/>
      <c r="BX93" s="62"/>
      <c r="BY93" s="62"/>
      <c r="BZ93" s="62"/>
      <c r="CA93" s="62"/>
      <c r="CB93" s="62"/>
      <c r="CC93" s="62"/>
      <c r="CD93" s="62"/>
      <c r="CE93" s="62"/>
      <c r="CF93" s="62"/>
      <c r="CG93" s="62"/>
      <c r="CH93" s="62"/>
      <c r="CI93" s="62"/>
      <c r="CJ93" s="62"/>
      <c r="CK93" s="62"/>
      <c r="CL93" s="62"/>
      <c r="CM93" s="62"/>
      <c r="CN93" s="62"/>
      <c r="CO93" s="62"/>
      <c r="CP93" s="62"/>
      <c r="CQ93" s="62"/>
      <c r="CR93" s="62"/>
      <c r="CS93" s="62"/>
      <c r="CT93" s="62"/>
      <c r="CU93" s="62"/>
      <c r="CV93" s="62"/>
      <c r="CW93" s="62"/>
      <c r="CX93" s="62"/>
      <c r="CY93" s="62"/>
      <c r="CZ93" s="62"/>
      <c r="DA93" s="62"/>
      <c r="DB93" s="62"/>
      <c r="DC93" s="62"/>
      <c r="DD93" s="62"/>
      <c r="DE93" s="62"/>
      <c r="DF93" s="62"/>
      <c r="DG93" s="62"/>
      <c r="DH93" s="62"/>
      <c r="DI93" s="62"/>
      <c r="DJ93" s="62"/>
      <c r="DK93" s="62"/>
      <c r="DL93" s="62"/>
      <c r="DM93" s="62"/>
      <c r="DN93" s="62"/>
      <c r="DO93" s="62"/>
      <c r="DP93" s="62"/>
      <c r="DQ93" s="62"/>
      <c r="DR93" s="62"/>
      <c r="DS93" s="62"/>
      <c r="DT93" s="62"/>
      <c r="DU93" s="62"/>
      <c r="DV93" s="62"/>
      <c r="DW93" s="62"/>
      <c r="DX93" s="62"/>
      <c r="DY93" s="62"/>
      <c r="DZ93" s="62"/>
      <c r="EA93" s="62"/>
      <c r="EB93" s="62"/>
      <c r="EC93" s="62"/>
      <c r="ED93" s="62"/>
      <c r="EE93" s="62"/>
      <c r="EF93" s="62"/>
      <c r="EG93" s="62"/>
      <c r="EH93" s="62"/>
      <c r="EI93" s="62"/>
      <c r="EJ93" s="62"/>
      <c r="EK93" s="62"/>
      <c r="EL93" s="62"/>
      <c r="EM93" s="62"/>
      <c r="EN93" s="62"/>
      <c r="EO93" s="62"/>
      <c r="EP93" s="62"/>
      <c r="EQ93" s="62"/>
      <c r="ER93" s="62"/>
      <c r="ES93" s="62"/>
      <c r="ET93" s="62"/>
      <c r="EU93" s="62"/>
      <c r="EV93" s="62"/>
      <c r="EW93" s="62"/>
      <c r="EX93" s="62"/>
    </row>
    <row r="94" spans="1:154" ht="78" x14ac:dyDescent="0.35">
      <c r="A94" s="148"/>
      <c r="B94" s="91"/>
      <c r="C94" s="91"/>
      <c r="D94" s="92" t="s">
        <v>789</v>
      </c>
      <c r="E94" s="63" t="s">
        <v>1022</v>
      </c>
      <c r="F94" s="63" t="s">
        <v>1022</v>
      </c>
      <c r="G94" s="63" t="s">
        <v>1022</v>
      </c>
      <c r="H94" s="63" t="s">
        <v>1022</v>
      </c>
      <c r="I94" s="63" t="s">
        <v>1022</v>
      </c>
      <c r="J94" s="63" t="s">
        <v>1022</v>
      </c>
      <c r="K94" s="63" t="s">
        <v>1022</v>
      </c>
      <c r="L94" s="63" t="s">
        <v>1022</v>
      </c>
      <c r="M94" s="63" t="s">
        <v>1022</v>
      </c>
      <c r="N94" s="63" t="s">
        <v>1022</v>
      </c>
      <c r="O94" s="63" t="s">
        <v>1022</v>
      </c>
      <c r="P94" s="63" t="s">
        <v>1022</v>
      </c>
      <c r="Q94" s="63" t="s">
        <v>1022</v>
      </c>
      <c r="R94" s="63" t="s">
        <v>1022</v>
      </c>
      <c r="S94" s="63"/>
      <c r="T94" s="63"/>
      <c r="U94" s="63"/>
      <c r="V94" s="63"/>
      <c r="W94" s="63"/>
      <c r="X94" s="63"/>
      <c r="Y94" s="63"/>
      <c r="Z94" s="63"/>
      <c r="AA94" s="63"/>
      <c r="AB94" s="63"/>
      <c r="AC94" s="63"/>
      <c r="AD94" s="63"/>
      <c r="AE94" s="63"/>
      <c r="AF94" s="63"/>
      <c r="AG94" s="63"/>
      <c r="AH94" s="63"/>
      <c r="AI94" s="63"/>
      <c r="AJ94" s="63"/>
      <c r="AK94" s="63"/>
      <c r="AL94" s="63"/>
      <c r="AM94" s="63"/>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A94" s="63"/>
      <c r="CB94" s="63"/>
      <c r="CC94" s="63"/>
      <c r="CD94" s="63"/>
      <c r="CE94" s="63"/>
      <c r="CF94" s="63"/>
      <c r="CG94" s="63"/>
      <c r="CH94" s="63"/>
      <c r="CI94" s="63"/>
      <c r="CJ94" s="63"/>
      <c r="CK94" s="63"/>
      <c r="CL94" s="63"/>
      <c r="CM94" s="63"/>
      <c r="CN94" s="63"/>
      <c r="CO94" s="63"/>
      <c r="CP94" s="63"/>
      <c r="CQ94" s="63"/>
      <c r="CR94" s="63"/>
      <c r="CS94" s="63"/>
      <c r="CT94" s="63"/>
      <c r="CU94" s="63"/>
      <c r="CV94" s="63"/>
      <c r="CW94" s="63"/>
      <c r="CX94" s="63"/>
      <c r="CY94" s="63"/>
      <c r="CZ94" s="63"/>
      <c r="DA94" s="63"/>
      <c r="DB94" s="63"/>
      <c r="DC94" s="63"/>
      <c r="DD94" s="63"/>
      <c r="DE94" s="63"/>
      <c r="DF94" s="63"/>
      <c r="DG94" s="63"/>
      <c r="DH94" s="63"/>
      <c r="DI94" s="63"/>
      <c r="DJ94" s="63"/>
      <c r="DK94" s="63"/>
      <c r="DL94" s="63"/>
      <c r="DM94" s="63"/>
      <c r="DN94" s="63"/>
      <c r="DO94" s="63"/>
      <c r="DP94" s="63"/>
      <c r="DQ94" s="63"/>
      <c r="DR94" s="63"/>
      <c r="DS94" s="63"/>
      <c r="DT94" s="63"/>
      <c r="DU94" s="63"/>
      <c r="DV94" s="63"/>
      <c r="DW94" s="63"/>
      <c r="DX94" s="63"/>
      <c r="DY94" s="63"/>
      <c r="DZ94" s="63"/>
      <c r="EA94" s="63"/>
      <c r="EB94" s="63"/>
      <c r="EC94" s="63"/>
      <c r="ED94" s="63"/>
      <c r="EE94" s="63"/>
      <c r="EF94" s="63"/>
      <c r="EG94" s="63"/>
      <c r="EH94" s="63"/>
      <c r="EI94" s="63"/>
      <c r="EJ94" s="63"/>
      <c r="EK94" s="63"/>
      <c r="EL94" s="63"/>
      <c r="EM94" s="63"/>
      <c r="EN94" s="63"/>
      <c r="EO94" s="63"/>
      <c r="EP94" s="63"/>
      <c r="EQ94" s="63"/>
      <c r="ER94" s="63"/>
      <c r="ES94" s="63"/>
      <c r="ET94" s="63"/>
      <c r="EU94" s="63"/>
      <c r="EV94" s="63"/>
      <c r="EW94" s="63"/>
      <c r="EX94" s="63"/>
    </row>
    <row r="95" spans="1:154" ht="25.5" x14ac:dyDescent="0.35">
      <c r="A95" s="151" t="s">
        <v>254</v>
      </c>
      <c r="B95" s="94" t="s">
        <v>120</v>
      </c>
      <c r="C95" s="95" t="s">
        <v>255</v>
      </c>
      <c r="D95" s="96" t="s">
        <v>790</v>
      </c>
      <c r="E95" s="62" t="s">
        <v>759</v>
      </c>
      <c r="F95" s="62" t="s">
        <v>759</v>
      </c>
      <c r="G95" s="62" t="s">
        <v>759</v>
      </c>
      <c r="H95" s="62" t="s">
        <v>759</v>
      </c>
      <c r="I95" s="62" t="s">
        <v>759</v>
      </c>
      <c r="J95" s="62" t="s">
        <v>759</v>
      </c>
      <c r="K95" s="62" t="s">
        <v>759</v>
      </c>
      <c r="L95" s="62" t="s">
        <v>759</v>
      </c>
      <c r="M95" s="62" t="s">
        <v>759</v>
      </c>
      <c r="N95" s="62" t="s">
        <v>759</v>
      </c>
      <c r="O95" s="62" t="s">
        <v>759</v>
      </c>
      <c r="P95" s="62" t="s">
        <v>759</v>
      </c>
      <c r="Q95" s="62" t="s">
        <v>759</v>
      </c>
      <c r="R95" s="62" t="s">
        <v>759</v>
      </c>
      <c r="S95" s="62"/>
      <c r="T95" s="62"/>
      <c r="U95" s="62"/>
      <c r="V95" s="62"/>
      <c r="W95" s="62"/>
      <c r="X95" s="62"/>
      <c r="Y95" s="62"/>
      <c r="Z95" s="62"/>
      <c r="AA95" s="62"/>
      <c r="AB95" s="62"/>
      <c r="AC95" s="62"/>
      <c r="AD95" s="62"/>
      <c r="AE95" s="62"/>
      <c r="AF95" s="62"/>
      <c r="AG95" s="62"/>
      <c r="AH95" s="62"/>
      <c r="AI95" s="62"/>
      <c r="AJ95" s="62"/>
      <c r="AK95" s="62"/>
      <c r="AL95" s="62"/>
      <c r="AM95" s="62"/>
      <c r="AN95" s="62"/>
      <c r="AO95" s="62"/>
      <c r="AP95" s="62"/>
      <c r="AQ95" s="62"/>
      <c r="AR95" s="62"/>
      <c r="AS95" s="62"/>
      <c r="AT95" s="62"/>
      <c r="AU95" s="62"/>
      <c r="AV95" s="62"/>
      <c r="AW95" s="62"/>
      <c r="AX95" s="62"/>
      <c r="AY95" s="62"/>
      <c r="AZ95" s="62"/>
      <c r="BA95" s="62"/>
      <c r="BB95" s="62"/>
      <c r="BC95" s="62"/>
      <c r="BD95" s="62"/>
      <c r="BE95" s="62"/>
      <c r="BF95" s="62"/>
      <c r="BG95" s="62"/>
      <c r="BH95" s="62"/>
      <c r="BI95" s="62"/>
      <c r="BJ95" s="62"/>
      <c r="BK95" s="62"/>
      <c r="BL95" s="62"/>
      <c r="BM95" s="62"/>
      <c r="BN95" s="62"/>
      <c r="BO95" s="62"/>
      <c r="BP95" s="62"/>
      <c r="BQ95" s="62"/>
      <c r="BR95" s="62"/>
      <c r="BS95" s="62"/>
      <c r="BT95" s="62"/>
      <c r="BU95" s="62"/>
      <c r="BV95" s="62"/>
      <c r="BW95" s="62"/>
      <c r="BX95" s="62"/>
      <c r="BY95" s="62"/>
      <c r="BZ95" s="62"/>
      <c r="CA95" s="62"/>
      <c r="CB95" s="62"/>
      <c r="CC95" s="62"/>
      <c r="CD95" s="62"/>
      <c r="CE95" s="62"/>
      <c r="CF95" s="62"/>
      <c r="CG95" s="62"/>
      <c r="CH95" s="62"/>
      <c r="CI95" s="62"/>
      <c r="CJ95" s="62"/>
      <c r="CK95" s="62"/>
      <c r="CL95" s="62"/>
      <c r="CM95" s="62"/>
      <c r="CN95" s="62"/>
      <c r="CO95" s="62"/>
      <c r="CP95" s="62"/>
      <c r="CQ95" s="62"/>
      <c r="CR95" s="62"/>
      <c r="CS95" s="62"/>
      <c r="CT95" s="62"/>
      <c r="CU95" s="62"/>
      <c r="CV95" s="62"/>
      <c r="CW95" s="62"/>
      <c r="CX95" s="62"/>
      <c r="CY95" s="62"/>
      <c r="CZ95" s="62"/>
      <c r="DA95" s="62"/>
      <c r="DB95" s="62"/>
      <c r="DC95" s="62"/>
      <c r="DD95" s="62"/>
      <c r="DE95" s="62"/>
      <c r="DF95" s="62"/>
      <c r="DG95" s="62"/>
      <c r="DH95" s="62"/>
      <c r="DI95" s="62"/>
      <c r="DJ95" s="62"/>
      <c r="DK95" s="62"/>
      <c r="DL95" s="62"/>
      <c r="DM95" s="62"/>
      <c r="DN95" s="62"/>
      <c r="DO95" s="62"/>
      <c r="DP95" s="62"/>
      <c r="DQ95" s="62"/>
      <c r="DR95" s="62"/>
      <c r="DS95" s="62"/>
      <c r="DT95" s="62"/>
      <c r="DU95" s="62"/>
      <c r="DV95" s="62"/>
      <c r="DW95" s="62"/>
      <c r="DX95" s="62"/>
      <c r="DY95" s="62"/>
      <c r="DZ95" s="62"/>
      <c r="EA95" s="62"/>
      <c r="EB95" s="62"/>
      <c r="EC95" s="62"/>
      <c r="ED95" s="62"/>
      <c r="EE95" s="62"/>
      <c r="EF95" s="62"/>
      <c r="EG95" s="62"/>
      <c r="EH95" s="62"/>
      <c r="EI95" s="62"/>
      <c r="EJ95" s="62"/>
      <c r="EK95" s="62"/>
      <c r="EL95" s="62"/>
      <c r="EM95" s="62"/>
      <c r="EN95" s="62"/>
      <c r="EO95" s="62"/>
      <c r="EP95" s="62"/>
      <c r="EQ95" s="62"/>
      <c r="ER95" s="62"/>
      <c r="ES95" s="62"/>
      <c r="ET95" s="62"/>
      <c r="EU95" s="62"/>
      <c r="EV95" s="62"/>
      <c r="EW95" s="62"/>
      <c r="EX95" s="62"/>
    </row>
    <row r="96" spans="1:154" ht="105" x14ac:dyDescent="0.35">
      <c r="A96" s="148"/>
      <c r="B96" s="28"/>
      <c r="C96" s="28"/>
      <c r="D96" s="92" t="s">
        <v>1131</v>
      </c>
      <c r="E96" s="63"/>
      <c r="F96" s="63"/>
      <c r="G96" s="63"/>
      <c r="H96" s="63"/>
      <c r="I96" s="63"/>
      <c r="J96" s="63"/>
      <c r="K96" s="63"/>
      <c r="L96" s="63"/>
      <c r="M96" s="63"/>
      <c r="N96" s="63"/>
      <c r="O96" s="63"/>
      <c r="P96" s="63"/>
      <c r="Q96" s="63"/>
      <c r="R96" s="63"/>
      <c r="S96" s="63"/>
      <c r="T96" s="63"/>
      <c r="U96" s="63"/>
      <c r="V96" s="63"/>
      <c r="W96" s="63"/>
      <c r="X96" s="63"/>
      <c r="Y96" s="63"/>
      <c r="Z96" s="63"/>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c r="CK96" s="63"/>
      <c r="CL96" s="63"/>
      <c r="CM96" s="63"/>
      <c r="CN96" s="63"/>
      <c r="CO96" s="63"/>
      <c r="CP96" s="63"/>
      <c r="CQ96" s="63"/>
      <c r="CR96" s="63"/>
      <c r="CS96" s="63"/>
      <c r="CT96" s="63"/>
      <c r="CU96" s="63"/>
      <c r="CV96" s="63"/>
      <c r="CW96" s="63"/>
      <c r="CX96" s="63"/>
      <c r="CY96" s="63"/>
      <c r="CZ96" s="63"/>
      <c r="DA96" s="63"/>
      <c r="DB96" s="63"/>
      <c r="DC96" s="63"/>
      <c r="DD96" s="63"/>
      <c r="DE96" s="63"/>
      <c r="DF96" s="63"/>
      <c r="DG96" s="63"/>
      <c r="DH96" s="63"/>
      <c r="DI96" s="63"/>
      <c r="DJ96" s="63"/>
      <c r="DK96" s="63"/>
      <c r="DL96" s="63"/>
      <c r="DM96" s="63"/>
      <c r="DN96" s="63"/>
      <c r="DO96" s="63"/>
      <c r="DP96" s="63"/>
      <c r="DQ96" s="63"/>
      <c r="DR96" s="63"/>
      <c r="DS96" s="63"/>
      <c r="DT96" s="63"/>
      <c r="DU96" s="63"/>
      <c r="DV96" s="63"/>
      <c r="DW96" s="63"/>
      <c r="DX96" s="63"/>
      <c r="DY96" s="63"/>
      <c r="DZ96" s="63"/>
      <c r="EA96" s="63"/>
      <c r="EB96" s="63"/>
      <c r="EC96" s="63"/>
      <c r="ED96" s="63"/>
      <c r="EE96" s="63"/>
      <c r="EF96" s="63"/>
      <c r="EG96" s="63"/>
      <c r="EH96" s="63"/>
      <c r="EI96" s="63"/>
      <c r="EJ96" s="63"/>
      <c r="EK96" s="63"/>
      <c r="EL96" s="63"/>
      <c r="EM96" s="63"/>
      <c r="EN96" s="63"/>
      <c r="EO96" s="63"/>
      <c r="EP96" s="63"/>
      <c r="EQ96" s="63"/>
      <c r="ER96" s="63"/>
      <c r="ES96" s="63"/>
      <c r="ET96" s="63"/>
      <c r="EU96" s="63"/>
      <c r="EV96" s="63"/>
      <c r="EW96" s="63"/>
      <c r="EX96" s="63"/>
    </row>
    <row r="97" spans="1:154" ht="25.5" x14ac:dyDescent="0.35">
      <c r="A97" s="153" t="s">
        <v>256</v>
      </c>
      <c r="B97" s="94" t="s">
        <v>120</v>
      </c>
      <c r="C97" s="95" t="s">
        <v>257</v>
      </c>
      <c r="D97" s="96" t="s">
        <v>792</v>
      </c>
      <c r="E97" s="62" t="str">
        <f>IF('Non-text Contrast'!AA4="0 Faults","PASS","NON CONFORMANT")</f>
        <v>PASS</v>
      </c>
      <c r="F97" s="62" t="str">
        <f>IF('Non-text Contrast'!AB4="0 Faults","PASS","NON CONFORMANT")</f>
        <v>PASS</v>
      </c>
      <c r="G97" s="62" t="str">
        <f>IF('Non-text Contrast'!AC4="0 Faults","PASS","NON CONFORMANT")</f>
        <v>PASS</v>
      </c>
      <c r="H97" s="62" t="str">
        <f>IF('Non-text Contrast'!AD4="0 Faults","PASS","NON CONFORMANT")</f>
        <v>PASS</v>
      </c>
      <c r="I97" s="62" t="str">
        <f>IF('Non-text Contrast'!AE4="0 Faults","PASS","NON CONFORMANT")</f>
        <v>PASS</v>
      </c>
      <c r="J97" s="62" t="str">
        <f>IF('Non-text Contrast'!AF4="0 Faults","PASS","NON CONFORMANT")</f>
        <v>NON CONFORMANT</v>
      </c>
      <c r="K97" s="62" t="str">
        <f>IF('Non-text Contrast'!AG4="0 Faults","PASS","NON CONFORMANT")</f>
        <v>PASS</v>
      </c>
      <c r="L97" s="62" t="str">
        <f>IF('Non-text Contrast'!AH4="0 Faults","PASS","NON CONFORMANT")</f>
        <v>PASS</v>
      </c>
      <c r="M97" s="62" t="str">
        <f>IF('Non-text Contrast'!AI4="0 Faults","PASS","NON CONFORMANT")</f>
        <v>PASS</v>
      </c>
      <c r="N97" s="62" t="str">
        <f>IF('Non-text Contrast'!AJ4="0 Faults","PASS","NON CONFORMANT")</f>
        <v>PASS</v>
      </c>
      <c r="O97" s="62" t="str">
        <f>IF('Non-text Contrast'!AK4="0 Faults","PASS","NON CONFORMANT")</f>
        <v>PASS</v>
      </c>
      <c r="P97" s="62" t="str">
        <f>IF('Non-text Contrast'!AL4="0 Faults","PASS","NON CONFORMANT")</f>
        <v>PASS</v>
      </c>
      <c r="Q97" s="62" t="str">
        <f>IF('Non-text Contrast'!AM4="0 Faults","PASS","NON CONFORMANT")</f>
        <v>PASS</v>
      </c>
      <c r="R97" s="62" t="str">
        <f>IF('Non-text Contrast'!AN4="0 Faults","PASS","NON CONFORMANT")</f>
        <v>PASS</v>
      </c>
      <c r="S97" s="62" t="str">
        <f>IF('Non-text Contrast'!AO4="0 Faults","PASS","NON CONFORMANT")</f>
        <v>PASS</v>
      </c>
      <c r="T97" s="62" t="str">
        <f>IF('Non-text Contrast'!AP4="0 Faults","PASS","NON CONFORMANT")</f>
        <v>PASS</v>
      </c>
      <c r="U97" s="62" t="str">
        <f>IF('Non-text Contrast'!AQ4="0 Faults","PASS","NON CONFORMANT")</f>
        <v>PASS</v>
      </c>
      <c r="V97" s="62" t="str">
        <f>IF('Non-text Contrast'!AR4="0 Faults","PASS","NON CONFORMANT")</f>
        <v>PASS</v>
      </c>
      <c r="W97" s="62" t="str">
        <f>IF('Non-text Contrast'!AS4="0 Faults","PASS","NON CONFORMANT")</f>
        <v>PASS</v>
      </c>
      <c r="X97" s="62" t="str">
        <f>IF('Non-text Contrast'!AT4="0 Faults","PASS","NON CONFORMANT")</f>
        <v>PASS</v>
      </c>
      <c r="Y97" s="62" t="str">
        <f>IF('Non-text Contrast'!AU4="0 Faults","PASS","NON CONFORMANT")</f>
        <v>PASS</v>
      </c>
      <c r="Z97" s="62" t="str">
        <f>IF('Non-text Contrast'!AV4="0 Faults","PASS","NON CONFORMANT")</f>
        <v>PASS</v>
      </c>
      <c r="AA97" s="62" t="str">
        <f>IF('Non-text Contrast'!AW4="0 Faults","PASS","NON CONFORMANT")</f>
        <v>PASS</v>
      </c>
      <c r="AB97" s="62" t="str">
        <f>IF('Non-text Contrast'!AX4="0 Faults","PASS","NON CONFORMANT")</f>
        <v>PASS</v>
      </c>
      <c r="AC97" s="62" t="str">
        <f>IF('Non-text Contrast'!AY4="0 Faults","PASS","NON CONFORMANT")</f>
        <v>PASS</v>
      </c>
      <c r="AD97" s="62" t="str">
        <f>IF('Non-text Contrast'!AZ4="0 Faults","PASS","NON CONFORMANT")</f>
        <v>PASS</v>
      </c>
      <c r="AE97" s="62" t="str">
        <f>IF('Non-text Contrast'!BA4="0 Faults","PASS","NON CONFORMANT")</f>
        <v>PASS</v>
      </c>
      <c r="AF97" s="62" t="str">
        <f>IF('Non-text Contrast'!BB4="0 Faults","PASS","NON CONFORMANT")</f>
        <v>PASS</v>
      </c>
      <c r="AG97" s="62" t="str">
        <f>IF('Non-text Contrast'!BC4="0 Faults","PASS","NON CONFORMANT")</f>
        <v>PASS</v>
      </c>
      <c r="AH97" s="62" t="str">
        <f>IF('Non-text Contrast'!BD4="0 Faults","PASS","NON CONFORMANT")</f>
        <v>PASS</v>
      </c>
      <c r="AI97" s="62" t="str">
        <f>IF('Non-text Contrast'!BE4="0 Faults","PASS","NON CONFORMANT")</f>
        <v>PASS</v>
      </c>
      <c r="AJ97" s="62" t="str">
        <f>IF('Non-text Contrast'!BF4="0 Faults","PASS","NON CONFORMANT")</f>
        <v>PASS</v>
      </c>
      <c r="AK97" s="62" t="str">
        <f>IF('Non-text Contrast'!BG4="0 Faults","PASS","NON CONFORMANT")</f>
        <v>PASS</v>
      </c>
      <c r="AL97" s="62" t="str">
        <f>IF('Non-text Contrast'!BH4="0 Faults","PASS","NON CONFORMANT")</f>
        <v>PASS</v>
      </c>
      <c r="AM97" s="62" t="str">
        <f>IF('Non-text Contrast'!BI4="0 Faults","PASS","NON CONFORMANT")</f>
        <v>PASS</v>
      </c>
      <c r="AN97" s="62" t="str">
        <f>IF('Non-text Contrast'!BJ4="0 Faults","PASS","NON CONFORMANT")</f>
        <v>PASS</v>
      </c>
      <c r="AO97" s="62" t="str">
        <f>IF('Non-text Contrast'!BK4="0 Faults","PASS","NON CONFORMANT")</f>
        <v>PASS</v>
      </c>
      <c r="AP97" s="62" t="str">
        <f>IF('Non-text Contrast'!BL4="0 Faults","PASS","NON CONFORMANT")</f>
        <v>PASS</v>
      </c>
      <c r="AQ97" s="62" t="str">
        <f>IF('Non-text Contrast'!BM4="0 Faults","PASS","NON CONFORMANT")</f>
        <v>PASS</v>
      </c>
      <c r="AR97" s="62" t="str">
        <f>IF('Non-text Contrast'!BN4="0 Faults","PASS","NON CONFORMANT")</f>
        <v>PASS</v>
      </c>
      <c r="AS97" s="62" t="str">
        <f>IF('Non-text Contrast'!BO4="0 Faults","PASS","NON CONFORMANT")</f>
        <v>PASS</v>
      </c>
      <c r="AT97" s="62" t="str">
        <f>IF('Non-text Contrast'!BP4="0 Faults","PASS","NON CONFORMANT")</f>
        <v>PASS</v>
      </c>
      <c r="AU97" s="62" t="str">
        <f>IF('Non-text Contrast'!BQ4="0 Faults","PASS","NON CONFORMANT")</f>
        <v>PASS</v>
      </c>
      <c r="AV97" s="62" t="str">
        <f>IF('Non-text Contrast'!BR4="0 Faults","PASS","NON CONFORMANT")</f>
        <v>PASS</v>
      </c>
      <c r="AW97" s="62" t="str">
        <f>IF('Non-text Contrast'!BS4="0 Faults","PASS","NON CONFORMANT")</f>
        <v>PASS</v>
      </c>
      <c r="AX97" s="62" t="str">
        <f>IF('Non-text Contrast'!BT4="0 Faults","PASS","NON CONFORMANT")</f>
        <v>PASS</v>
      </c>
      <c r="AY97" s="62" t="str">
        <f>IF('Non-text Contrast'!BU4="0 Faults","PASS","NON CONFORMANT")</f>
        <v>PASS</v>
      </c>
      <c r="AZ97" s="62" t="str">
        <f>IF('Non-text Contrast'!BV4="0 Faults","PASS","NON CONFORMANT")</f>
        <v>PASS</v>
      </c>
      <c r="BA97" s="62" t="str">
        <f>IF('Non-text Contrast'!BW4="0 Faults","PASS","NON CONFORMANT")</f>
        <v>PASS</v>
      </c>
      <c r="BB97" s="62" t="str">
        <f>IF('Non-text Contrast'!BX4="0 Faults","PASS","NON CONFORMANT")</f>
        <v>PASS</v>
      </c>
      <c r="BC97" s="62" t="str">
        <f>IF('Non-text Contrast'!BY4="0 Faults","PASS","NON CONFORMANT")</f>
        <v>PASS</v>
      </c>
      <c r="BD97" s="62" t="str">
        <f>IF('Non-text Contrast'!BZ4="0 Faults","PASS","NON CONFORMANT")</f>
        <v>PASS</v>
      </c>
      <c r="BE97" s="62" t="str">
        <f>IF('Non-text Contrast'!CA4="0 Faults","PASS","NON CONFORMANT")</f>
        <v>PASS</v>
      </c>
      <c r="BF97" s="62" t="str">
        <f>IF('Non-text Contrast'!CB4="0 Faults","PASS","NON CONFORMANT")</f>
        <v>PASS</v>
      </c>
      <c r="BG97" s="62" t="str">
        <f>IF('Non-text Contrast'!CC4="0 Faults","PASS","NON CONFORMANT")</f>
        <v>PASS</v>
      </c>
      <c r="BH97" s="62" t="str">
        <f>IF('Non-text Contrast'!CD4="0 Faults","PASS","NON CONFORMANT")</f>
        <v>PASS</v>
      </c>
      <c r="BI97" s="62" t="str">
        <f>IF('Non-text Contrast'!CE4="0 Faults","PASS","NON CONFORMANT")</f>
        <v>PASS</v>
      </c>
      <c r="BJ97" s="62" t="str">
        <f>IF('Non-text Contrast'!CF4="0 Faults","PASS","NON CONFORMANT")</f>
        <v>PASS</v>
      </c>
      <c r="BK97" s="62" t="str">
        <f>IF('Non-text Contrast'!CG4="0 Faults","PASS","NON CONFORMANT")</f>
        <v>PASS</v>
      </c>
      <c r="BL97" s="62" t="str">
        <f>IF('Non-text Contrast'!CH4="0 Faults","PASS","NON CONFORMANT")</f>
        <v>PASS</v>
      </c>
      <c r="BM97" s="62" t="str">
        <f>IF('Non-text Contrast'!CI4="0 Faults","PASS","NON CONFORMANT")</f>
        <v>PASS</v>
      </c>
      <c r="BN97" s="62" t="str">
        <f>IF('Non-text Contrast'!CJ4="0 Faults","PASS","NON CONFORMANT")</f>
        <v>PASS</v>
      </c>
      <c r="BO97" s="62" t="str">
        <f>IF('Non-text Contrast'!CK4="0 Faults","PASS","NON CONFORMANT")</f>
        <v>PASS</v>
      </c>
      <c r="BP97" s="62" t="str">
        <f>IF('Non-text Contrast'!CL4="0 Faults","PASS","NON CONFORMANT")</f>
        <v>PASS</v>
      </c>
      <c r="BQ97" s="62" t="str">
        <f>IF('Non-text Contrast'!CM4="0 Faults","PASS","NON CONFORMANT")</f>
        <v>PASS</v>
      </c>
      <c r="BR97" s="62" t="str">
        <f>IF('Non-text Contrast'!CN4="0 Faults","PASS","NON CONFORMANT")</f>
        <v>PASS</v>
      </c>
      <c r="BS97" s="62" t="str">
        <f>IF('Non-text Contrast'!CO4="0 Faults","PASS","NON CONFORMANT")</f>
        <v>PASS</v>
      </c>
      <c r="BT97" s="62" t="str">
        <f>IF('Non-text Contrast'!CP4="0 Faults","PASS","NON CONFORMANT")</f>
        <v>PASS</v>
      </c>
      <c r="BU97" s="62" t="str">
        <f>IF('Non-text Contrast'!CQ4="0 Faults","PASS","NON CONFORMANT")</f>
        <v>PASS</v>
      </c>
      <c r="BV97" s="62" t="str">
        <f>IF('Non-text Contrast'!CR4="0 Faults","PASS","NON CONFORMANT")</f>
        <v>PASS</v>
      </c>
      <c r="BW97" s="62" t="str">
        <f>IF('Non-text Contrast'!CS4="0 Faults","PASS","NON CONFORMANT")</f>
        <v>PASS</v>
      </c>
      <c r="BX97" s="62" t="str">
        <f>IF('Non-text Contrast'!CT4="0 Faults","PASS","NON CONFORMANT")</f>
        <v>PASS</v>
      </c>
      <c r="BY97" s="62" t="str">
        <f>IF('Non-text Contrast'!CU4="0 Faults","PASS","NON CONFORMANT")</f>
        <v>PASS</v>
      </c>
      <c r="BZ97" s="62" t="str">
        <f>IF('Non-text Contrast'!CV4="0 Faults","PASS","NON CONFORMANT")</f>
        <v>PASS</v>
      </c>
      <c r="CA97" s="62" t="str">
        <f>IF('Non-text Contrast'!CW4="0 Faults","PASS","NON CONFORMANT")</f>
        <v>PASS</v>
      </c>
      <c r="CB97" s="62" t="str">
        <f>IF('Non-text Contrast'!CX4="0 Faults","PASS","NON CONFORMANT")</f>
        <v>PASS</v>
      </c>
      <c r="CC97" s="62" t="str">
        <f>IF('Non-text Contrast'!CY4="0 Faults","PASS","NON CONFORMANT")</f>
        <v>PASS</v>
      </c>
      <c r="CD97" s="62" t="str">
        <f>IF('Non-text Contrast'!CZ4="0 Faults","PASS","NON CONFORMANT")</f>
        <v>PASS</v>
      </c>
      <c r="CE97" s="62" t="str">
        <f>IF('Non-text Contrast'!DA4="0 Faults","PASS","NON CONFORMANT")</f>
        <v>PASS</v>
      </c>
      <c r="CF97" s="62" t="str">
        <f>IF('Non-text Contrast'!DB4="0 Faults","PASS","NON CONFORMANT")</f>
        <v>PASS</v>
      </c>
      <c r="CG97" s="62" t="str">
        <f>IF('Non-text Contrast'!DC4="0 Faults","PASS","NON CONFORMANT")</f>
        <v>PASS</v>
      </c>
      <c r="CH97" s="62" t="str">
        <f>IF('Non-text Contrast'!DD4="0 Faults","PASS","NON CONFORMANT")</f>
        <v>PASS</v>
      </c>
      <c r="CI97" s="62" t="str">
        <f>IF('Non-text Contrast'!DE4="0 Faults","PASS","NON CONFORMANT")</f>
        <v>PASS</v>
      </c>
      <c r="CJ97" s="62" t="str">
        <f>IF('Non-text Contrast'!DF4="0 Faults","PASS","NON CONFORMANT")</f>
        <v>PASS</v>
      </c>
      <c r="CK97" s="62" t="str">
        <f>IF('Non-text Contrast'!DG4="0 Faults","PASS","NON CONFORMANT")</f>
        <v>PASS</v>
      </c>
      <c r="CL97" s="62" t="str">
        <f>IF('Non-text Contrast'!DH4="0 Faults","PASS","NON CONFORMANT")</f>
        <v>PASS</v>
      </c>
      <c r="CM97" s="62" t="str">
        <f>IF('Non-text Contrast'!DI4="0 Faults","PASS","NON CONFORMANT")</f>
        <v>PASS</v>
      </c>
      <c r="CN97" s="62" t="str">
        <f>IF('Non-text Contrast'!DJ4="0 Faults","PASS","NON CONFORMANT")</f>
        <v>PASS</v>
      </c>
      <c r="CO97" s="62" t="str">
        <f>IF('Non-text Contrast'!DK4="0 Faults","PASS","NON CONFORMANT")</f>
        <v>PASS</v>
      </c>
      <c r="CP97" s="62" t="str">
        <f>IF('Non-text Contrast'!DL4="0 Faults","PASS","NON CONFORMANT")</f>
        <v>PASS</v>
      </c>
      <c r="CQ97" s="62" t="str">
        <f>IF('Non-text Contrast'!DM4="0 Faults","PASS","NON CONFORMANT")</f>
        <v>PASS</v>
      </c>
      <c r="CR97" s="62" t="str">
        <f>IF('Non-text Contrast'!DN4="0 Faults","PASS","NON CONFORMANT")</f>
        <v>PASS</v>
      </c>
      <c r="CS97" s="62" t="str">
        <f>IF('Non-text Contrast'!DO4="0 Faults","PASS","NON CONFORMANT")</f>
        <v>PASS</v>
      </c>
      <c r="CT97" s="62" t="str">
        <f>IF('Non-text Contrast'!DP4="0 Faults","PASS","NON CONFORMANT")</f>
        <v>PASS</v>
      </c>
      <c r="CU97" s="62" t="str">
        <f>IF('Non-text Contrast'!DQ4="0 Faults","PASS","NON CONFORMANT")</f>
        <v>PASS</v>
      </c>
      <c r="CV97" s="62" t="str">
        <f>IF('Non-text Contrast'!DR4="0 Faults","PASS","NON CONFORMANT")</f>
        <v>PASS</v>
      </c>
      <c r="CW97" s="62" t="str">
        <f>IF('Non-text Contrast'!DS4="0 Faults","PASS","NON CONFORMANT")</f>
        <v>PASS</v>
      </c>
      <c r="CX97" s="62" t="str">
        <f>IF('Non-text Contrast'!DT4="0 Faults","PASS","NON CONFORMANT")</f>
        <v>PASS</v>
      </c>
      <c r="CY97" s="62" t="str">
        <f>IF('Non-text Contrast'!DU4="0 Faults","PASS","NON CONFORMANT")</f>
        <v>PASS</v>
      </c>
      <c r="CZ97" s="62" t="str">
        <f>IF('Non-text Contrast'!DV4="0 Faults","PASS","NON CONFORMANT")</f>
        <v>PASS</v>
      </c>
      <c r="DA97" s="62" t="str">
        <f>IF('Non-text Contrast'!DW4="0 Faults","PASS","NON CONFORMANT")</f>
        <v>PASS</v>
      </c>
      <c r="DB97" s="62" t="str">
        <f>IF('Non-text Contrast'!DX4="0 Faults","PASS","NON CONFORMANT")</f>
        <v>PASS</v>
      </c>
      <c r="DC97" s="62" t="str">
        <f>IF('Non-text Contrast'!DY4="0 Faults","PASS","NON CONFORMANT")</f>
        <v>PASS</v>
      </c>
      <c r="DD97" s="62" t="str">
        <f>IF('Non-text Contrast'!DZ4="0 Faults","PASS","NON CONFORMANT")</f>
        <v>PASS</v>
      </c>
      <c r="DE97" s="62" t="str">
        <f>IF('Non-text Contrast'!EA4="0 Faults","PASS","NON CONFORMANT")</f>
        <v>PASS</v>
      </c>
      <c r="DF97" s="62" t="str">
        <f>IF('Non-text Contrast'!EB4="0 Faults","PASS","NON CONFORMANT")</f>
        <v>PASS</v>
      </c>
      <c r="DG97" s="62" t="str">
        <f>IF('Non-text Contrast'!EC4="0 Faults","PASS","NON CONFORMANT")</f>
        <v>PASS</v>
      </c>
      <c r="DH97" s="62" t="str">
        <f>IF('Non-text Contrast'!ED4="0 Faults","PASS","NON CONFORMANT")</f>
        <v>PASS</v>
      </c>
      <c r="DI97" s="62" t="str">
        <f>IF('Non-text Contrast'!EE4="0 Faults","PASS","NON CONFORMANT")</f>
        <v>PASS</v>
      </c>
      <c r="DJ97" s="62" t="str">
        <f>IF('Non-text Contrast'!EF4="0 Faults","PASS","NON CONFORMANT")</f>
        <v>PASS</v>
      </c>
      <c r="DK97" s="62" t="str">
        <f>IF('Non-text Contrast'!EG4="0 Faults","PASS","NON CONFORMANT")</f>
        <v>PASS</v>
      </c>
      <c r="DL97" s="62" t="str">
        <f>IF('Non-text Contrast'!EH4="0 Faults","PASS","NON CONFORMANT")</f>
        <v>PASS</v>
      </c>
      <c r="DM97" s="62" t="str">
        <f>IF('Non-text Contrast'!EI4="0 Faults","PASS","NON CONFORMANT")</f>
        <v>PASS</v>
      </c>
      <c r="DN97" s="62" t="str">
        <f>IF('Non-text Contrast'!EJ4="0 Faults","PASS","NON CONFORMANT")</f>
        <v>PASS</v>
      </c>
      <c r="DO97" s="62" t="str">
        <f>IF('Non-text Contrast'!EK4="0 Faults","PASS","NON CONFORMANT")</f>
        <v>PASS</v>
      </c>
      <c r="DP97" s="62" t="str">
        <f>IF('Non-text Contrast'!EL4="0 Faults","PASS","NON CONFORMANT")</f>
        <v>PASS</v>
      </c>
      <c r="DQ97" s="62" t="str">
        <f>IF('Non-text Contrast'!EM4="0 Faults","PASS","NON CONFORMANT")</f>
        <v>PASS</v>
      </c>
      <c r="DR97" s="62" t="str">
        <f>IF('Non-text Contrast'!EN4="0 Faults","PASS","NON CONFORMANT")</f>
        <v>PASS</v>
      </c>
      <c r="DS97" s="62" t="str">
        <f>IF('Non-text Contrast'!EO4="0 Faults","PASS","NON CONFORMANT")</f>
        <v>PASS</v>
      </c>
      <c r="DT97" s="62" t="str">
        <f>IF('Non-text Contrast'!EP4="0 Faults","PASS","NON CONFORMANT")</f>
        <v>PASS</v>
      </c>
      <c r="DU97" s="62" t="str">
        <f>IF('Non-text Contrast'!EQ4="0 Faults","PASS","NON CONFORMANT")</f>
        <v>PASS</v>
      </c>
      <c r="DV97" s="62" t="str">
        <f>IF('Non-text Contrast'!ER4="0 Faults","PASS","NON CONFORMANT")</f>
        <v>PASS</v>
      </c>
      <c r="DW97" s="62" t="str">
        <f>IF('Non-text Contrast'!ES4="0 Faults","PASS","NON CONFORMANT")</f>
        <v>PASS</v>
      </c>
      <c r="DX97" s="62" t="str">
        <f>IF('Non-text Contrast'!ET4="0 Faults","PASS","NON CONFORMANT")</f>
        <v>PASS</v>
      </c>
      <c r="DY97" s="62" t="str">
        <f>IF('Non-text Contrast'!EU4="0 Faults","PASS","NON CONFORMANT")</f>
        <v>PASS</v>
      </c>
      <c r="DZ97" s="62" t="str">
        <f>IF('Non-text Contrast'!EV4="0 Faults","PASS","NON CONFORMANT")</f>
        <v>PASS</v>
      </c>
      <c r="EA97" s="62" t="str">
        <f>IF('Non-text Contrast'!EW4="0 Faults","PASS","NON CONFORMANT")</f>
        <v>PASS</v>
      </c>
      <c r="EB97" s="62" t="str">
        <f>IF('Non-text Contrast'!EX4="0 Faults","PASS","NON CONFORMANT")</f>
        <v>PASS</v>
      </c>
      <c r="EC97" s="62" t="str">
        <f>IF('Non-text Contrast'!EY4="0 Faults","PASS","NON CONFORMANT")</f>
        <v>PASS</v>
      </c>
      <c r="ED97" s="62" t="str">
        <f>IF('Non-text Contrast'!EZ4="0 Faults","PASS","NON CONFORMANT")</f>
        <v>PASS</v>
      </c>
      <c r="EE97" s="62" t="str">
        <f>IF('Non-text Contrast'!FA4="0 Faults","PASS","NON CONFORMANT")</f>
        <v>PASS</v>
      </c>
      <c r="EF97" s="62" t="str">
        <f>IF('Non-text Contrast'!FB4="0 Faults","PASS","NON CONFORMANT")</f>
        <v>PASS</v>
      </c>
      <c r="EG97" s="62" t="str">
        <f>IF('Non-text Contrast'!FC4="0 Faults","PASS","NON CONFORMANT")</f>
        <v>PASS</v>
      </c>
      <c r="EH97" s="62" t="str">
        <f>IF('Non-text Contrast'!FD4="0 Faults","PASS","NON CONFORMANT")</f>
        <v>PASS</v>
      </c>
      <c r="EI97" s="62" t="str">
        <f>IF('Non-text Contrast'!FE4="0 Faults","PASS","NON CONFORMANT")</f>
        <v>PASS</v>
      </c>
      <c r="EJ97" s="62" t="str">
        <f>IF('Non-text Contrast'!FF4="0 Faults","PASS","NON CONFORMANT")</f>
        <v>PASS</v>
      </c>
      <c r="EK97" s="62" t="str">
        <f>IF('Non-text Contrast'!FG4="0 Faults","PASS","NON CONFORMANT")</f>
        <v>PASS</v>
      </c>
      <c r="EL97" s="62" t="str">
        <f>IF('Non-text Contrast'!FH4="0 Faults","PASS","NON CONFORMANT")</f>
        <v>PASS</v>
      </c>
      <c r="EM97" s="62" t="str">
        <f>IF('Non-text Contrast'!FI4="0 Faults","PASS","NON CONFORMANT")</f>
        <v>PASS</v>
      </c>
      <c r="EN97" s="62" t="str">
        <f>IF('Non-text Contrast'!FJ4="0 Faults","PASS","NON CONFORMANT")</f>
        <v>PASS</v>
      </c>
      <c r="EO97" s="62" t="str">
        <f>IF('Non-text Contrast'!FK4="0 Faults","PASS","NON CONFORMANT")</f>
        <v>PASS</v>
      </c>
      <c r="EP97" s="62" t="str">
        <f>IF('Non-text Contrast'!FL4="0 Faults","PASS","NON CONFORMANT")</f>
        <v>PASS</v>
      </c>
      <c r="EQ97" s="62" t="str">
        <f>IF('Non-text Contrast'!FM4="0 Faults","PASS","NON CONFORMANT")</f>
        <v>PASS</v>
      </c>
      <c r="ER97" s="62" t="str">
        <f>IF('Non-text Contrast'!FN4="0 Faults","PASS","NON CONFORMANT")</f>
        <v>PASS</v>
      </c>
      <c r="ES97" s="62" t="str">
        <f>IF('Non-text Contrast'!FO4="0 Faults","PASS","NON CONFORMANT")</f>
        <v>PASS</v>
      </c>
      <c r="ET97" s="62" t="str">
        <f>IF('Non-text Contrast'!FP4="0 Faults","PASS","NON CONFORMANT")</f>
        <v>PASS</v>
      </c>
      <c r="EU97" s="62" t="str">
        <f>IF('Non-text Contrast'!FQ4="0 Faults","PASS","NON CONFORMANT")</f>
        <v>PASS</v>
      </c>
      <c r="EV97" s="62" t="str">
        <f>IF('Non-text Contrast'!FR4="0 Faults","PASS","NON CONFORMANT")</f>
        <v>PASS</v>
      </c>
      <c r="EW97" s="62" t="str">
        <f>IF('Non-text Contrast'!FS4="0 Faults","PASS","NON CONFORMANT")</f>
        <v>PASS</v>
      </c>
      <c r="EX97" s="62" t="str">
        <f>IF('Non-text Contrast'!FT4="0 Faults","PASS","NON CONFORMANT")</f>
        <v>PASS</v>
      </c>
    </row>
    <row r="98" spans="1:154" ht="103.5" x14ac:dyDescent="0.35">
      <c r="A98" s="171"/>
      <c r="B98" s="91"/>
      <c r="C98" s="91"/>
      <c r="D98" s="158" t="s">
        <v>791</v>
      </c>
      <c r="E98" s="166" t="str">
        <f>IF('Non-text Contrast'!AA4="0 Faults","",LEFT('Non-text Contrast'!AA4,FIND(" ",'Non-text Contrast'!AA4)-1) &amp;" combination" &amp; IF('Non-text Contrast'!AA4="1 Fault","","s") &amp; " of adjacent colours do" &amp; IF('Non-text Contrast'!AA4="1 Fault","es","") &amp; " not have sufficient contrast. Please see the Non-text Contrast worksheet.")</f>
        <v/>
      </c>
      <c r="F98" s="166" t="str">
        <f>IF('Non-text Contrast'!AB4="0 Faults","",LEFT('Non-text Contrast'!AB4,FIND(" ",'Non-text Contrast'!AB4)-1) &amp;" combination" &amp; IF('Non-text Contrast'!AB4="1 Fault","","s") &amp; " of adjacent colours do" &amp; IF('Non-text Contrast'!AB4="1 Fault","es","") &amp; " not have sufficient contrast. Please see the Non-text Contrast worksheet.")</f>
        <v/>
      </c>
      <c r="G98" s="166" t="str">
        <f>IF('Non-text Contrast'!AC4="0 Faults","",LEFT('Non-text Contrast'!AC4,FIND(" ",'Non-text Contrast'!AC4)-1) &amp;" combination" &amp; IF('Non-text Contrast'!AC4="1 Fault","","s") &amp; " of adjacent colours do" &amp; IF('Non-text Contrast'!AC4="1 Fault","es","") &amp; " not have sufficient contrast. Please see the Non-text Contrast worksheet.")</f>
        <v/>
      </c>
      <c r="H98" s="166" t="str">
        <f>IF('Non-text Contrast'!AD4="0 Faults","",LEFT('Non-text Contrast'!AD4,FIND(" ",'Non-text Contrast'!AD4)-1) &amp;" combination" &amp; IF('Non-text Contrast'!AD4="1 Fault","","s") &amp; " of adjacent colours do" &amp; IF('Non-text Contrast'!AD4="1 Fault","es","") &amp; " not have sufficient contrast. Please see the Non-text Contrast worksheet.")</f>
        <v/>
      </c>
      <c r="I98" s="166" t="str">
        <f>IF('Non-text Contrast'!AE4="0 Faults","",LEFT('Non-text Contrast'!AE4,FIND(" ",'Non-text Contrast'!AE4)-1) &amp;" combination" &amp; IF('Non-text Contrast'!AE4="1 Fault","","s") &amp; " of adjacent colours do" &amp; IF('Non-text Contrast'!AE4="1 Fault","es","") &amp; " not have sufficient contrast. Please see the Non-text Contrast worksheet.")</f>
        <v/>
      </c>
      <c r="J98" s="166" t="str">
        <f>IF('Non-text Contrast'!AF4="0 Faults","",LEFT('Non-text Contrast'!AF4,FIND(" ",'Non-text Contrast'!AF4)-1) &amp;" combination" &amp; IF('Non-text Contrast'!AF4="1 Fault","","s") &amp; " of adjacent colours do" &amp; IF('Non-text Contrast'!AF4="1 Fault","es","") &amp; " not have sufficient contrast. Please see the Non-text Contrast worksheet.")</f>
        <v>2 combinations of adjacent colours do not have sufficient contrast. Please see the Non-text Contrast worksheet.</v>
      </c>
      <c r="K98" s="166" t="str">
        <f>IF('Non-text Contrast'!AG4="0 Faults","",LEFT('Non-text Contrast'!AG4,FIND(" ",'Non-text Contrast'!AG4)-1) &amp;" combination" &amp; IF('Non-text Contrast'!AG4="1 Fault","","s") &amp; " of adjacent colours do" &amp; IF('Non-text Contrast'!AG4="1 Fault","es","") &amp; " not have sufficient contrast. Please see the Non-text Contrast worksheet.")</f>
        <v/>
      </c>
      <c r="L98" s="166" t="str">
        <f>IF('Non-text Contrast'!AH4="0 Faults","",LEFT('Non-text Contrast'!AH4,FIND(" ",'Non-text Contrast'!AH4)-1) &amp;" combination" &amp; IF('Non-text Contrast'!AH4="1 Fault","","s") &amp; " of adjacent colours do" &amp; IF('Non-text Contrast'!AH4="1 Fault","es","") &amp; " not have sufficient contrast. Please see the Non-text Contrast worksheet.")</f>
        <v/>
      </c>
      <c r="M98" s="166" t="str">
        <f>IF('Non-text Contrast'!AI4="0 Faults","",LEFT('Non-text Contrast'!AI4,FIND(" ",'Non-text Contrast'!AI4)-1) &amp;" combination" &amp; IF('Non-text Contrast'!AI4="1 Fault","","s") &amp; " of adjacent colours do" &amp; IF('Non-text Contrast'!AI4="1 Fault","es","") &amp; " not have sufficient contrast. Please see the Non-text Contrast worksheet.")</f>
        <v/>
      </c>
      <c r="N98" s="166" t="str">
        <f>IF('Non-text Contrast'!AJ4="0 Faults","",LEFT('Non-text Contrast'!AJ4,FIND(" ",'Non-text Contrast'!AJ4)-1) &amp;" combination" &amp; IF('Non-text Contrast'!AJ4="1 Fault","","s") &amp; " of adjacent colours do" &amp; IF('Non-text Contrast'!AJ4="1 Fault","es","") &amp; " not have sufficient contrast. Please see the Non-text Contrast worksheet.")</f>
        <v/>
      </c>
      <c r="O98" s="166" t="str">
        <f>IF('Non-text Contrast'!AK4="0 Faults","",LEFT('Non-text Contrast'!AK4,FIND(" ",'Non-text Contrast'!AK4)-1) &amp;" combination" &amp; IF('Non-text Contrast'!AK4="1 Fault","","s") &amp; " of adjacent colours do" &amp; IF('Non-text Contrast'!AK4="1 Fault","es","") &amp; " not have sufficient contrast. Please see the Non-text Contrast worksheet.")</f>
        <v/>
      </c>
      <c r="P98" s="166" t="str">
        <f>IF('Non-text Contrast'!AL4="0 Faults","",LEFT('Non-text Contrast'!AL4,FIND(" ",'Non-text Contrast'!AL4)-1) &amp;" combination" &amp; IF('Non-text Contrast'!AL4="1 Fault","","s") &amp; " of adjacent colours do" &amp; IF('Non-text Contrast'!AL4="1 Fault","es","") &amp; " not have sufficient contrast. Please see the Non-text Contrast worksheet.")</f>
        <v/>
      </c>
      <c r="Q98" s="166" t="str">
        <f>IF('Non-text Contrast'!AM4="0 Faults","",LEFT('Non-text Contrast'!AM4,FIND(" ",'Non-text Contrast'!AM4)-1) &amp;" combination" &amp; IF('Non-text Contrast'!AM4="1 Fault","","s") &amp; " of adjacent colours do" &amp; IF('Non-text Contrast'!AM4="1 Fault","es","") &amp; " not have sufficient contrast. Please see the Non-text Contrast worksheet.")</f>
        <v/>
      </c>
      <c r="R98" s="166" t="str">
        <f>IF('Non-text Contrast'!AN4="0 Faults","",LEFT('Non-text Contrast'!AN4,FIND(" ",'Non-text Contrast'!AN4)-1) &amp;" combination" &amp; IF('Non-text Contrast'!AN4="1 Fault","","s") &amp; " of adjacent colours do" &amp; IF('Non-text Contrast'!AN4="1 Fault","es","") &amp; " not have sufficient contrast. Please see the Non-text Contrast worksheet.")</f>
        <v/>
      </c>
      <c r="S98" s="166" t="str">
        <f>IF('Non-text Contrast'!AO4="0 Faults","",LEFT('Non-text Contrast'!AO4,FIND(" ",'Non-text Contrast'!AO4)-1) &amp;" combination" &amp; IF('Non-text Contrast'!AO4="1 Fault","","s") &amp; " of adjacent colours do" &amp; IF('Non-text Contrast'!AO4="1 Fault","es","") &amp; " not have sufficient contrast. Please see the Non-text Contrast worksheet.")</f>
        <v/>
      </c>
      <c r="T98" s="166" t="str">
        <f>IF('Non-text Contrast'!AP4="0 Faults","",LEFT('Non-text Contrast'!AP4,FIND(" ",'Non-text Contrast'!AP4)-1) &amp;" combination" &amp; IF('Non-text Contrast'!AP4="1 Fault","","s") &amp; " of adjacent colours do" &amp; IF('Non-text Contrast'!AP4="1 Fault","es","") &amp; " not have sufficient contrast. Please see the Non-text Contrast worksheet.")</f>
        <v/>
      </c>
      <c r="U98" s="166" t="str">
        <f>IF('Non-text Contrast'!AQ4="0 Faults","",LEFT('Non-text Contrast'!AQ4,FIND(" ",'Non-text Contrast'!AQ4)-1) &amp;" combination" &amp; IF('Non-text Contrast'!AQ4="1 Fault","","s") &amp; " of adjacent colours do" &amp; IF('Non-text Contrast'!AQ4="1 Fault","es","") &amp; " not have sufficient contrast. Please see the Non-text Contrast worksheet.")</f>
        <v/>
      </c>
      <c r="V98" s="166" t="str">
        <f>IF('Non-text Contrast'!AR4="0 Faults","",LEFT('Non-text Contrast'!AR4,FIND(" ",'Non-text Contrast'!AR4)-1) &amp;" combination" &amp; IF('Non-text Contrast'!AR4="1 Fault","","s") &amp; " of adjacent colours do" &amp; IF('Non-text Contrast'!AR4="1 Fault","es","") &amp; " not have sufficient contrast. Please see the Non-text Contrast worksheet.")</f>
        <v/>
      </c>
      <c r="W98" s="166" t="str">
        <f>IF('Non-text Contrast'!AS4="0 Faults","",LEFT('Non-text Contrast'!AS4,FIND(" ",'Non-text Contrast'!AS4)-1) &amp;" combination" &amp; IF('Non-text Contrast'!AS4="1 Fault","","s") &amp; " of adjacent colours do" &amp; IF('Non-text Contrast'!AS4="1 Fault","es","") &amp; " not have sufficient contrast. Please see the Non-text Contrast worksheet.")</f>
        <v/>
      </c>
      <c r="X98" s="166" t="str">
        <f>IF('Non-text Contrast'!AT4="0 Faults","",LEFT('Non-text Contrast'!AT4,FIND(" ",'Non-text Contrast'!AT4)-1) &amp;" combination" &amp; IF('Non-text Contrast'!AT4="1 Fault","","s") &amp; " of adjacent colours do" &amp; IF('Non-text Contrast'!AT4="1 Fault","es","") &amp; " not have sufficient contrast. Please see the Non-text Contrast worksheet.")</f>
        <v/>
      </c>
      <c r="Y98" s="166" t="str">
        <f>IF('Non-text Contrast'!AU4="0 Faults","",LEFT('Non-text Contrast'!AU4,FIND(" ",'Non-text Contrast'!AU4)-1) &amp;" combination" &amp; IF('Non-text Contrast'!AU4="1 Fault","","s") &amp; " of adjacent colours do" &amp; IF('Non-text Contrast'!AU4="1 Fault","es","") &amp; " not have sufficient contrast. Please see the Non-text Contrast worksheet.")</f>
        <v/>
      </c>
      <c r="Z98" s="166" t="str">
        <f>IF('Non-text Contrast'!AV4="0 Faults","",LEFT('Non-text Contrast'!AV4,FIND(" ",'Non-text Contrast'!AV4)-1) &amp;" combination" &amp; IF('Non-text Contrast'!AV4="1 Fault","","s") &amp; " of adjacent colours do" &amp; IF('Non-text Contrast'!AV4="1 Fault","es","") &amp; " not have sufficient contrast. Please see the Non-text Contrast worksheet.")</f>
        <v/>
      </c>
      <c r="AA98" s="166" t="str">
        <f>IF('Non-text Contrast'!AW4="0 Faults","",LEFT('Non-text Contrast'!AW4,FIND(" ",'Non-text Contrast'!AW4)-1) &amp;" combination" &amp; IF('Non-text Contrast'!AW4="1 Fault","","s") &amp; " of adjacent colours do" &amp; IF('Non-text Contrast'!AW4="1 Fault","es","") &amp; " not have sufficient contrast. Please see the Non-text Contrast worksheet.")</f>
        <v/>
      </c>
      <c r="AB98" s="166" t="str">
        <f>IF('Non-text Contrast'!AX4="0 Faults","",LEFT('Non-text Contrast'!AX4,FIND(" ",'Non-text Contrast'!AX4)-1) &amp;" combination" &amp; IF('Non-text Contrast'!AX4="1 Fault","","s") &amp; " of adjacent colours do" &amp; IF('Non-text Contrast'!AX4="1 Fault","es","") &amp; " not have sufficient contrast. Please see the Non-text Contrast worksheet.")</f>
        <v/>
      </c>
      <c r="AC98" s="166" t="str">
        <f>IF('Non-text Contrast'!AY4="0 Faults","",LEFT('Non-text Contrast'!AY4,FIND(" ",'Non-text Contrast'!AY4)-1) &amp;" combination" &amp; IF('Non-text Contrast'!AY4="1 Fault","","s") &amp; " of adjacent colours do" &amp; IF('Non-text Contrast'!AY4="1 Fault","es","") &amp; " not have sufficient contrast. Please see the Non-text Contrast worksheet.")</f>
        <v/>
      </c>
      <c r="AD98" s="166" t="str">
        <f>IF('Non-text Contrast'!AZ4="0 Faults","",LEFT('Non-text Contrast'!AZ4,FIND(" ",'Non-text Contrast'!AZ4)-1) &amp;" combination" &amp; IF('Non-text Contrast'!AZ4="1 Fault","","s") &amp; " of adjacent colours do" &amp; IF('Non-text Contrast'!AZ4="1 Fault","es","") &amp; " not have sufficient contrast. Please see the Non-text Contrast worksheet.")</f>
        <v/>
      </c>
      <c r="AE98" s="166" t="str">
        <f>IF('Non-text Contrast'!BA4="0 Faults","",LEFT('Non-text Contrast'!BA4,FIND(" ",'Non-text Contrast'!BA4)-1) &amp;" combination" &amp; IF('Non-text Contrast'!BA4="1 Fault","","s") &amp; " of adjacent colours do" &amp; IF('Non-text Contrast'!BA4="1 Fault","es","") &amp; " not have sufficient contrast. Please see the Non-text Contrast worksheet.")</f>
        <v/>
      </c>
      <c r="AF98" s="166" t="str">
        <f>IF('Non-text Contrast'!BB4="0 Faults","",LEFT('Non-text Contrast'!BB4,FIND(" ",'Non-text Contrast'!BB4)-1) &amp;" combination" &amp; IF('Non-text Contrast'!BB4="1 Fault","","s") &amp; " of adjacent colours do" &amp; IF('Non-text Contrast'!BB4="1 Fault","es","") &amp; " not have sufficient contrast. Please see the Non-text Contrast worksheet.")</f>
        <v/>
      </c>
      <c r="AG98" s="166" t="str">
        <f>IF('Non-text Contrast'!BC4="0 Faults","",LEFT('Non-text Contrast'!BC4,FIND(" ",'Non-text Contrast'!BC4)-1) &amp;" combination" &amp; IF('Non-text Contrast'!BC4="1 Fault","","s") &amp; " of adjacent colours do" &amp; IF('Non-text Contrast'!BC4="1 Fault","es","") &amp; " not have sufficient contrast. Please see the Non-text Contrast worksheet.")</f>
        <v/>
      </c>
      <c r="AH98" s="166" t="str">
        <f>IF('Non-text Contrast'!BD4="0 Faults","",LEFT('Non-text Contrast'!BD4,FIND(" ",'Non-text Contrast'!BD4)-1) &amp;" combination" &amp; IF('Non-text Contrast'!BD4="1 Fault","","s") &amp; " of adjacent colours do" &amp; IF('Non-text Contrast'!BD4="1 Fault","es","") &amp; " not have sufficient contrast. Please see the Non-text Contrast worksheet.")</f>
        <v/>
      </c>
      <c r="AI98" s="166" t="str">
        <f>IF('Non-text Contrast'!BE4="0 Faults","",LEFT('Non-text Contrast'!BE4,FIND(" ",'Non-text Contrast'!BE4)-1) &amp;" combination" &amp; IF('Non-text Contrast'!BE4="1 Fault","","s") &amp; " of adjacent colours do" &amp; IF('Non-text Contrast'!BE4="1 Fault","es","") &amp; " not have sufficient contrast. Please see the Non-text Contrast worksheet.")</f>
        <v/>
      </c>
      <c r="AJ98" s="166" t="str">
        <f>IF('Non-text Contrast'!BF4="0 Faults","",LEFT('Non-text Contrast'!BF4,FIND(" ",'Non-text Contrast'!BF4)-1) &amp;" combination" &amp; IF('Non-text Contrast'!BF4="1 Fault","","s") &amp; " of adjacent colours do" &amp; IF('Non-text Contrast'!BF4="1 Fault","es","") &amp; " not have sufficient contrast. Please see the Non-text Contrast worksheet.")</f>
        <v/>
      </c>
      <c r="AK98" s="166" t="str">
        <f>IF('Non-text Contrast'!BG4="0 Faults","",LEFT('Non-text Contrast'!BG4,FIND(" ",'Non-text Contrast'!BG4)-1) &amp;" combination" &amp; IF('Non-text Contrast'!BG4="1 Fault","","s") &amp; " of adjacent colours do" &amp; IF('Non-text Contrast'!BG4="1 Fault","es","") &amp; " not have sufficient contrast. Please see the Non-text Contrast worksheet.")</f>
        <v/>
      </c>
      <c r="AL98" s="166" t="str">
        <f>IF('Non-text Contrast'!BH4="0 Faults","",LEFT('Non-text Contrast'!BH4,FIND(" ",'Non-text Contrast'!BH4)-1) &amp;" combination" &amp; IF('Non-text Contrast'!BH4="1 Fault","","s") &amp; " of adjacent colours do" &amp; IF('Non-text Contrast'!BH4="1 Fault","es","") &amp; " not have sufficient contrast. Please see the Non-text Contrast worksheet.")</f>
        <v/>
      </c>
      <c r="AM98" s="166" t="str">
        <f>IF('Non-text Contrast'!BI4="0 Faults","",LEFT('Non-text Contrast'!BI4,FIND(" ",'Non-text Contrast'!BI4)-1) &amp;" combination" &amp; IF('Non-text Contrast'!BI4="1 Fault","","s") &amp; " of adjacent colours do" &amp; IF('Non-text Contrast'!BI4="1 Fault","es","") &amp; " not have sufficient contrast. Please see the Non-text Contrast worksheet.")</f>
        <v/>
      </c>
      <c r="AN98" s="166" t="str">
        <f>IF('Non-text Contrast'!BJ4="0 Faults","",LEFT('Non-text Contrast'!BJ4,FIND(" ",'Non-text Contrast'!BJ4)-1) &amp;" combination" &amp; IF('Non-text Contrast'!BJ4="1 Fault","","s") &amp; " of adjacent colours do" &amp; IF('Non-text Contrast'!BJ4="1 Fault","es","") &amp; " not have sufficient contrast. Please see the Non-text Contrast worksheet.")</f>
        <v/>
      </c>
      <c r="AO98" s="166" t="str">
        <f>IF('Non-text Contrast'!BK4="0 Faults","",LEFT('Non-text Contrast'!BK4,FIND(" ",'Non-text Contrast'!BK4)-1) &amp;" combination" &amp; IF('Non-text Contrast'!BK4="1 Fault","","s") &amp; " of adjacent colours do" &amp; IF('Non-text Contrast'!BK4="1 Fault","es","") &amp; " not have sufficient contrast. Please see the Non-text Contrast worksheet.")</f>
        <v/>
      </c>
      <c r="AP98" s="166" t="str">
        <f>IF('Non-text Contrast'!BL4="0 Faults","",LEFT('Non-text Contrast'!BL4,FIND(" ",'Non-text Contrast'!BL4)-1) &amp;" combination" &amp; IF('Non-text Contrast'!BL4="1 Fault","","s") &amp; " of adjacent colours do" &amp; IF('Non-text Contrast'!BL4="1 Fault","es","") &amp; " not have sufficient contrast. Please see the Non-text Contrast worksheet.")</f>
        <v/>
      </c>
      <c r="AQ98" s="166" t="str">
        <f>IF('Non-text Contrast'!BM4="0 Faults","",LEFT('Non-text Contrast'!BM4,FIND(" ",'Non-text Contrast'!BM4)-1) &amp;" combination" &amp; IF('Non-text Contrast'!BM4="1 Fault","","s") &amp; " of adjacent colours do" &amp; IF('Non-text Contrast'!BM4="1 Fault","es","") &amp; " not have sufficient contrast. Please see the Non-text Contrast worksheet.")</f>
        <v/>
      </c>
      <c r="AR98" s="166" t="str">
        <f>IF('Non-text Contrast'!BN4="0 Faults","",LEFT('Non-text Contrast'!BN4,FIND(" ",'Non-text Contrast'!BN4)-1) &amp;" combination" &amp; IF('Non-text Contrast'!BN4="1 Fault","","s") &amp; " of adjacent colours do" &amp; IF('Non-text Contrast'!BN4="1 Fault","es","") &amp; " not have sufficient contrast. Please see the Non-text Contrast worksheet.")</f>
        <v/>
      </c>
      <c r="AS98" s="166" t="str">
        <f>IF('Non-text Contrast'!BO4="0 Faults","",LEFT('Non-text Contrast'!BO4,FIND(" ",'Non-text Contrast'!BO4)-1) &amp;" combination" &amp; IF('Non-text Contrast'!BO4="1 Fault","","s") &amp; " of adjacent colours do" &amp; IF('Non-text Contrast'!BO4="1 Fault","es","") &amp; " not have sufficient contrast. Please see the Non-text Contrast worksheet.")</f>
        <v/>
      </c>
      <c r="AT98" s="166" t="str">
        <f>IF('Non-text Contrast'!BP4="0 Faults","",LEFT('Non-text Contrast'!BP4,FIND(" ",'Non-text Contrast'!BP4)-1) &amp;" combination" &amp; IF('Non-text Contrast'!BP4="1 Fault","","s") &amp; " of adjacent colours do" &amp; IF('Non-text Contrast'!BP4="1 Fault","es","") &amp; " not have sufficient contrast. Please see the Non-text Contrast worksheet.")</f>
        <v/>
      </c>
      <c r="AU98" s="166" t="str">
        <f>IF('Non-text Contrast'!BQ4="0 Faults","",LEFT('Non-text Contrast'!BQ4,FIND(" ",'Non-text Contrast'!BQ4)-1) &amp;" combination" &amp; IF('Non-text Contrast'!BQ4="1 Fault","","s") &amp; " of adjacent colours do" &amp; IF('Non-text Contrast'!BQ4="1 Fault","es","") &amp; " not have sufficient contrast. Please see the Non-text Contrast worksheet.")</f>
        <v/>
      </c>
      <c r="AV98" s="166" t="str">
        <f>IF('Non-text Contrast'!BR4="0 Faults","",LEFT('Non-text Contrast'!BR4,FIND(" ",'Non-text Contrast'!BR4)-1) &amp;" combination" &amp; IF('Non-text Contrast'!BR4="1 Fault","","s") &amp; " of adjacent colours do" &amp; IF('Non-text Contrast'!BR4="1 Fault","es","") &amp; " not have sufficient contrast. Please see the Non-text Contrast worksheet.")</f>
        <v/>
      </c>
      <c r="AW98" s="166" t="str">
        <f>IF('Non-text Contrast'!BS4="0 Faults","",LEFT('Non-text Contrast'!BS4,FIND(" ",'Non-text Contrast'!BS4)-1) &amp;" combination" &amp; IF('Non-text Contrast'!BS4="1 Fault","","s") &amp; " of adjacent colours do" &amp; IF('Non-text Contrast'!BS4="1 Fault","es","") &amp; " not have sufficient contrast. Please see the Non-text Contrast worksheet.")</f>
        <v/>
      </c>
      <c r="AX98" s="166" t="str">
        <f>IF('Non-text Contrast'!BT4="0 Faults","",LEFT('Non-text Contrast'!BT4,FIND(" ",'Non-text Contrast'!BT4)-1) &amp;" combination" &amp; IF('Non-text Contrast'!BT4="1 Fault","","s") &amp; " of adjacent colours do" &amp; IF('Non-text Contrast'!BT4="1 Fault","es","") &amp; " not have sufficient contrast. Please see the Non-text Contrast worksheet.")</f>
        <v/>
      </c>
      <c r="AY98" s="166" t="str">
        <f>IF('Non-text Contrast'!BU4="0 Faults","",LEFT('Non-text Contrast'!BU4,FIND(" ",'Non-text Contrast'!BU4)-1) &amp;" combination" &amp; IF('Non-text Contrast'!BU4="1 Fault","","s") &amp; " of adjacent colours do" &amp; IF('Non-text Contrast'!BU4="1 Fault","es","") &amp; " not have sufficient contrast. Please see the Non-text Contrast worksheet.")</f>
        <v/>
      </c>
      <c r="AZ98" s="166" t="str">
        <f>IF('Non-text Contrast'!BV4="0 Faults","",LEFT('Non-text Contrast'!BV4,FIND(" ",'Non-text Contrast'!BV4)-1) &amp;" combination" &amp; IF('Non-text Contrast'!BV4="1 Fault","","s") &amp; " of adjacent colours do" &amp; IF('Non-text Contrast'!BV4="1 Fault","es","") &amp; " not have sufficient contrast. Please see the Non-text Contrast worksheet.")</f>
        <v/>
      </c>
      <c r="BA98" s="166" t="str">
        <f>IF('Non-text Contrast'!BW4="0 Faults","",LEFT('Non-text Contrast'!BW4,FIND(" ",'Non-text Contrast'!BW4)-1) &amp;" combination" &amp; IF('Non-text Contrast'!BW4="1 Fault","","s") &amp; " of adjacent colours do" &amp; IF('Non-text Contrast'!BW4="1 Fault","es","") &amp; " not have sufficient contrast. Please see the Non-text Contrast worksheet.")</f>
        <v/>
      </c>
      <c r="BB98" s="166" t="str">
        <f>IF('Non-text Contrast'!BX4="0 Faults","",LEFT('Non-text Contrast'!BX4,FIND(" ",'Non-text Contrast'!BX4)-1) &amp;" combination" &amp; IF('Non-text Contrast'!BX4="1 Fault","","s") &amp; " of adjacent colours do" &amp; IF('Non-text Contrast'!BX4="1 Fault","es","") &amp; " not have sufficient contrast. Please see the Non-text Contrast worksheet.")</f>
        <v/>
      </c>
      <c r="BC98" s="166" t="str">
        <f>IF('Non-text Contrast'!BY4="0 Faults","",LEFT('Non-text Contrast'!BY4,FIND(" ",'Non-text Contrast'!BY4)-1) &amp;" combination" &amp; IF('Non-text Contrast'!BY4="1 Fault","","s") &amp; " of adjacent colours do" &amp; IF('Non-text Contrast'!BY4="1 Fault","es","") &amp; " not have sufficient contrast. Please see the Non-text Contrast worksheet.")</f>
        <v/>
      </c>
      <c r="BD98" s="166" t="str">
        <f>IF('Non-text Contrast'!BZ4="0 Faults","",LEFT('Non-text Contrast'!BZ4,FIND(" ",'Non-text Contrast'!BZ4)-1) &amp;" combination" &amp; IF('Non-text Contrast'!BZ4="1 Fault","","s") &amp; " of adjacent colours do" &amp; IF('Non-text Contrast'!BZ4="1 Fault","es","") &amp; " not have sufficient contrast. Please see the Non-text Contrast worksheet.")</f>
        <v/>
      </c>
      <c r="BE98" s="166" t="str">
        <f>IF('Non-text Contrast'!CA4="0 Faults","",LEFT('Non-text Contrast'!CA4,FIND(" ",'Non-text Contrast'!CA4)-1) &amp;" combination" &amp; IF('Non-text Contrast'!CA4="1 Fault","","s") &amp; " of adjacent colours do" &amp; IF('Non-text Contrast'!CA4="1 Fault","es","") &amp; " not have sufficient contrast. Please see the Non-text Contrast worksheet.")</f>
        <v/>
      </c>
      <c r="BF98" s="166" t="str">
        <f>IF('Non-text Contrast'!CB4="0 Faults","",LEFT('Non-text Contrast'!CB4,FIND(" ",'Non-text Contrast'!CB4)-1) &amp;" combination" &amp; IF('Non-text Contrast'!CB4="1 Fault","","s") &amp; " of adjacent colours do" &amp; IF('Non-text Contrast'!CB4="1 Fault","es","") &amp; " not have sufficient contrast. Please see the Non-text Contrast worksheet.")</f>
        <v/>
      </c>
      <c r="BG98" s="166" t="str">
        <f>IF('Non-text Contrast'!CC4="0 Faults","",LEFT('Non-text Contrast'!CC4,FIND(" ",'Non-text Contrast'!CC4)-1) &amp;" combination" &amp; IF('Non-text Contrast'!CC4="1 Fault","","s") &amp; " of adjacent colours do" &amp; IF('Non-text Contrast'!CC4="1 Fault","es","") &amp; " not have sufficient contrast. Please see the Non-text Contrast worksheet.")</f>
        <v/>
      </c>
      <c r="BH98" s="166" t="str">
        <f>IF('Non-text Contrast'!CD4="0 Faults","",LEFT('Non-text Contrast'!CD4,FIND(" ",'Non-text Contrast'!CD4)-1) &amp;" combination" &amp; IF('Non-text Contrast'!CD4="1 Fault","","s") &amp; " of adjacent colours do" &amp; IF('Non-text Contrast'!CD4="1 Fault","es","") &amp; " not have sufficient contrast. Please see the Non-text Contrast worksheet.")</f>
        <v/>
      </c>
      <c r="BI98" s="166" t="str">
        <f>IF('Non-text Contrast'!CE4="0 Faults","",LEFT('Non-text Contrast'!CE4,FIND(" ",'Non-text Contrast'!CE4)-1) &amp;" combination" &amp; IF('Non-text Contrast'!CE4="1 Fault","","s") &amp; " of adjacent colours do" &amp; IF('Non-text Contrast'!CE4="1 Fault","es","") &amp; " not have sufficient contrast. Please see the Non-text Contrast worksheet.")</f>
        <v/>
      </c>
      <c r="BJ98" s="166" t="str">
        <f>IF('Non-text Contrast'!CF4="0 Faults","",LEFT('Non-text Contrast'!CF4,FIND(" ",'Non-text Contrast'!CF4)-1) &amp;" combination" &amp; IF('Non-text Contrast'!CF4="1 Fault","","s") &amp; " of adjacent colours do" &amp; IF('Non-text Contrast'!CF4="1 Fault","es","") &amp; " not have sufficient contrast. Please see the Non-text Contrast worksheet.")</f>
        <v/>
      </c>
      <c r="BK98" s="166" t="str">
        <f>IF('Non-text Contrast'!CG4="0 Faults","",LEFT('Non-text Contrast'!CG4,FIND(" ",'Non-text Contrast'!CG4)-1) &amp;" combination" &amp; IF('Non-text Contrast'!CG4="1 Fault","","s") &amp; " of adjacent colours do" &amp; IF('Non-text Contrast'!CG4="1 Fault","es","") &amp; " not have sufficient contrast. Please see the Non-text Contrast worksheet.")</f>
        <v/>
      </c>
      <c r="BL98" s="166" t="str">
        <f>IF('Non-text Contrast'!CH4="0 Faults","",LEFT('Non-text Contrast'!CH4,FIND(" ",'Non-text Contrast'!CH4)-1) &amp;" combination" &amp; IF('Non-text Contrast'!CH4="1 Fault","","s") &amp; " of adjacent colours do" &amp; IF('Non-text Contrast'!CH4="1 Fault","es","") &amp; " not have sufficient contrast. Please see the Non-text Contrast worksheet.")</f>
        <v/>
      </c>
      <c r="BM98" s="166" t="str">
        <f>IF('Non-text Contrast'!CI4="0 Faults","",LEFT('Non-text Contrast'!CI4,FIND(" ",'Non-text Contrast'!CI4)-1) &amp;" combination" &amp; IF('Non-text Contrast'!CI4="1 Fault","","s") &amp; " of adjacent colours do" &amp; IF('Non-text Contrast'!CI4="1 Fault","es","") &amp; " not have sufficient contrast. Please see the Non-text Contrast worksheet.")</f>
        <v/>
      </c>
      <c r="BN98" s="166" t="str">
        <f>IF('Non-text Contrast'!CJ4="0 Faults","",LEFT('Non-text Contrast'!CJ4,FIND(" ",'Non-text Contrast'!CJ4)-1) &amp;" combination" &amp; IF('Non-text Contrast'!CJ4="1 Fault","","s") &amp; " of adjacent colours do" &amp; IF('Non-text Contrast'!CJ4="1 Fault","es","") &amp; " not have sufficient contrast. Please see the Non-text Contrast worksheet.")</f>
        <v/>
      </c>
      <c r="BO98" s="166" t="str">
        <f>IF('Non-text Contrast'!CK4="0 Faults","",LEFT('Non-text Contrast'!CK4,FIND(" ",'Non-text Contrast'!CK4)-1) &amp;" combination" &amp; IF('Non-text Contrast'!CK4="1 Fault","","s") &amp; " of adjacent colours do" &amp; IF('Non-text Contrast'!CK4="1 Fault","es","") &amp; " not have sufficient contrast. Please see the Non-text Contrast worksheet.")</f>
        <v/>
      </c>
      <c r="BP98" s="166" t="str">
        <f>IF('Non-text Contrast'!CL4="0 Faults","",LEFT('Non-text Contrast'!CL4,FIND(" ",'Non-text Contrast'!CL4)-1) &amp;" combination" &amp; IF('Non-text Contrast'!CL4="1 Fault","","s") &amp; " of adjacent colours do" &amp; IF('Non-text Contrast'!CL4="1 Fault","es","") &amp; " not have sufficient contrast. Please see the Non-text Contrast worksheet.")</f>
        <v/>
      </c>
      <c r="BQ98" s="166" t="str">
        <f>IF('Non-text Contrast'!CM4="0 Faults","",LEFT('Non-text Contrast'!CM4,FIND(" ",'Non-text Contrast'!CM4)-1) &amp;" combination" &amp; IF('Non-text Contrast'!CM4="1 Fault","","s") &amp; " of adjacent colours do" &amp; IF('Non-text Contrast'!CM4="1 Fault","es","") &amp; " not have sufficient contrast. Please see the Non-text Contrast worksheet.")</f>
        <v/>
      </c>
      <c r="BR98" s="166" t="str">
        <f>IF('Non-text Contrast'!CN4="0 Faults","",LEFT('Non-text Contrast'!CN4,FIND(" ",'Non-text Contrast'!CN4)-1) &amp;" combination" &amp; IF('Non-text Contrast'!CN4="1 Fault","","s") &amp; " of adjacent colours do" &amp; IF('Non-text Contrast'!CN4="1 Fault","es","") &amp; " not have sufficient contrast. Please see the Non-text Contrast worksheet.")</f>
        <v/>
      </c>
      <c r="BS98" s="166" t="str">
        <f>IF('Non-text Contrast'!CO4="0 Faults","",LEFT('Non-text Contrast'!CO4,FIND(" ",'Non-text Contrast'!CO4)-1) &amp;" combination" &amp; IF('Non-text Contrast'!CO4="1 Fault","","s") &amp; " of adjacent colours do" &amp; IF('Non-text Contrast'!CO4="1 Fault","es","") &amp; " not have sufficient contrast. Please see the Non-text Contrast worksheet.")</f>
        <v/>
      </c>
      <c r="BT98" s="166" t="str">
        <f>IF('Non-text Contrast'!CP4="0 Faults","",LEFT('Non-text Contrast'!CP4,FIND(" ",'Non-text Contrast'!CP4)-1) &amp;" combination" &amp; IF('Non-text Contrast'!CP4="1 Fault","","s") &amp; " of adjacent colours do" &amp; IF('Non-text Contrast'!CP4="1 Fault","es","") &amp; " not have sufficient contrast. Please see the Non-text Contrast worksheet.")</f>
        <v/>
      </c>
      <c r="BU98" s="166" t="str">
        <f>IF('Non-text Contrast'!CQ4="0 Faults","",LEFT('Non-text Contrast'!CQ4,FIND(" ",'Non-text Contrast'!CQ4)-1) &amp;" combination" &amp; IF('Non-text Contrast'!CQ4="1 Fault","","s") &amp; " of adjacent colours do" &amp; IF('Non-text Contrast'!CQ4="1 Fault","es","") &amp; " not have sufficient contrast. Please see the Non-text Contrast worksheet.")</f>
        <v/>
      </c>
      <c r="BV98" s="166" t="str">
        <f>IF('Non-text Contrast'!CR4="0 Faults","",LEFT('Non-text Contrast'!CR4,FIND(" ",'Non-text Contrast'!CR4)-1) &amp;" combination" &amp; IF('Non-text Contrast'!CR4="1 Fault","","s") &amp; " of adjacent colours do" &amp; IF('Non-text Contrast'!CR4="1 Fault","es","") &amp; " not have sufficient contrast. Please see the Non-text Contrast worksheet.")</f>
        <v/>
      </c>
      <c r="BW98" s="166" t="str">
        <f>IF('Non-text Contrast'!CS4="0 Faults","",LEFT('Non-text Contrast'!CS4,FIND(" ",'Non-text Contrast'!CS4)-1) &amp;" combination" &amp; IF('Non-text Contrast'!CS4="1 Fault","","s") &amp; " of adjacent colours do" &amp; IF('Non-text Contrast'!CS4="1 Fault","es","") &amp; " not have sufficient contrast. Please see the Non-text Contrast worksheet.")</f>
        <v/>
      </c>
      <c r="BX98" s="166" t="str">
        <f>IF('Non-text Contrast'!CT4="0 Faults","",LEFT('Non-text Contrast'!CT4,FIND(" ",'Non-text Contrast'!CT4)-1) &amp;" combination" &amp; IF('Non-text Contrast'!CT4="1 Fault","","s") &amp; " of adjacent colours do" &amp; IF('Non-text Contrast'!CT4="1 Fault","es","") &amp; " not have sufficient contrast. Please see the Non-text Contrast worksheet.")</f>
        <v/>
      </c>
      <c r="BY98" s="166" t="str">
        <f>IF('Non-text Contrast'!CU4="0 Faults","",LEFT('Non-text Contrast'!CU4,FIND(" ",'Non-text Contrast'!CU4)-1) &amp;" combination" &amp; IF('Non-text Contrast'!CU4="1 Fault","","s") &amp; " of adjacent colours do" &amp; IF('Non-text Contrast'!CU4="1 Fault","es","") &amp; " not have sufficient contrast. Please see the Non-text Contrast worksheet.")</f>
        <v/>
      </c>
      <c r="BZ98" s="166" t="str">
        <f>IF('Non-text Contrast'!CV4="0 Faults","",LEFT('Non-text Contrast'!CV4,FIND(" ",'Non-text Contrast'!CV4)-1) &amp;" combination" &amp; IF('Non-text Contrast'!CV4="1 Fault","","s") &amp; " of adjacent colours do" &amp; IF('Non-text Contrast'!CV4="1 Fault","es","") &amp; " not have sufficient contrast. Please see the Non-text Contrast worksheet.")</f>
        <v/>
      </c>
      <c r="CA98" s="166" t="str">
        <f>IF('Non-text Contrast'!CW4="0 Faults","",LEFT('Non-text Contrast'!CW4,FIND(" ",'Non-text Contrast'!CW4)-1) &amp;" combination" &amp; IF('Non-text Contrast'!CW4="1 Fault","","s") &amp; " of adjacent colours do" &amp; IF('Non-text Contrast'!CW4="1 Fault","es","") &amp; " not have sufficient contrast. Please see the Non-text Contrast worksheet.")</f>
        <v/>
      </c>
      <c r="CB98" s="166" t="str">
        <f>IF('Non-text Contrast'!CX4="0 Faults","",LEFT('Non-text Contrast'!CX4,FIND(" ",'Non-text Contrast'!CX4)-1) &amp;" combination" &amp; IF('Non-text Contrast'!CX4="1 Fault","","s") &amp; " of adjacent colours do" &amp; IF('Non-text Contrast'!CX4="1 Fault","es","") &amp; " not have sufficient contrast. Please see the Non-text Contrast worksheet.")</f>
        <v/>
      </c>
      <c r="CC98" s="166" t="str">
        <f>IF('Non-text Contrast'!CY4="0 Faults","",LEFT('Non-text Contrast'!CY4,FIND(" ",'Non-text Contrast'!CY4)-1) &amp;" combination" &amp; IF('Non-text Contrast'!CY4="1 Fault","","s") &amp; " of adjacent colours do" &amp; IF('Non-text Contrast'!CY4="1 Fault","es","") &amp; " not have sufficient contrast. Please see the Non-text Contrast worksheet.")</f>
        <v/>
      </c>
      <c r="CD98" s="166" t="str">
        <f>IF('Non-text Contrast'!CZ4="0 Faults","",LEFT('Non-text Contrast'!CZ4,FIND(" ",'Non-text Contrast'!CZ4)-1) &amp;" combination" &amp; IF('Non-text Contrast'!CZ4="1 Fault","","s") &amp; " of adjacent colours do" &amp; IF('Non-text Contrast'!CZ4="1 Fault","es","") &amp; " not have sufficient contrast. Please see the Non-text Contrast worksheet.")</f>
        <v/>
      </c>
      <c r="CE98" s="166" t="str">
        <f>IF('Non-text Contrast'!DA4="0 Faults","",LEFT('Non-text Contrast'!DA4,FIND(" ",'Non-text Contrast'!DA4)-1) &amp;" combination" &amp; IF('Non-text Contrast'!DA4="1 Fault","","s") &amp; " of adjacent colours do" &amp; IF('Non-text Contrast'!DA4="1 Fault","es","") &amp; " not have sufficient contrast. Please see the Non-text Contrast worksheet.")</f>
        <v/>
      </c>
      <c r="CF98" s="166" t="str">
        <f>IF('Non-text Contrast'!DB4="0 Faults","",LEFT('Non-text Contrast'!DB4,FIND(" ",'Non-text Contrast'!DB4)-1) &amp;" combination" &amp; IF('Non-text Contrast'!DB4="1 Fault","","s") &amp; " of adjacent colours do" &amp; IF('Non-text Contrast'!DB4="1 Fault","es","") &amp; " not have sufficient contrast. Please see the Non-text Contrast worksheet.")</f>
        <v/>
      </c>
      <c r="CG98" s="166" t="str">
        <f>IF('Non-text Contrast'!DC4="0 Faults","",LEFT('Non-text Contrast'!DC4,FIND(" ",'Non-text Contrast'!DC4)-1) &amp;" combination" &amp; IF('Non-text Contrast'!DC4="1 Fault","","s") &amp; " of adjacent colours do" &amp; IF('Non-text Contrast'!DC4="1 Fault","es","") &amp; " not have sufficient contrast. Please see the Non-text Contrast worksheet.")</f>
        <v/>
      </c>
      <c r="CH98" s="166" t="str">
        <f>IF('Non-text Contrast'!DD4="0 Faults","",LEFT('Non-text Contrast'!DD4,FIND(" ",'Non-text Contrast'!DD4)-1) &amp;" combination" &amp; IF('Non-text Contrast'!DD4="1 Fault","","s") &amp; " of adjacent colours do" &amp; IF('Non-text Contrast'!DD4="1 Fault","es","") &amp; " not have sufficient contrast. Please see the Non-text Contrast worksheet.")</f>
        <v/>
      </c>
      <c r="CI98" s="166" t="str">
        <f>IF('Non-text Contrast'!DE4="0 Faults","",LEFT('Non-text Contrast'!DE4,FIND(" ",'Non-text Contrast'!DE4)-1) &amp;" combination" &amp; IF('Non-text Contrast'!DE4="1 Fault","","s") &amp; " of adjacent colours do" &amp; IF('Non-text Contrast'!DE4="1 Fault","es","") &amp; " not have sufficient contrast. Please see the Non-text Contrast worksheet.")</f>
        <v/>
      </c>
      <c r="CJ98" s="166" t="str">
        <f>IF('Non-text Contrast'!DF4="0 Faults","",LEFT('Non-text Contrast'!DF4,FIND(" ",'Non-text Contrast'!DF4)-1) &amp;" combination" &amp; IF('Non-text Contrast'!DF4="1 Fault","","s") &amp; " of adjacent colours do" &amp; IF('Non-text Contrast'!DF4="1 Fault","es","") &amp; " not have sufficient contrast. Please see the Non-text Contrast worksheet.")</f>
        <v/>
      </c>
      <c r="CK98" s="166" t="str">
        <f>IF('Non-text Contrast'!DG4="0 Faults","",LEFT('Non-text Contrast'!DG4,FIND(" ",'Non-text Contrast'!DG4)-1) &amp;" combination" &amp; IF('Non-text Contrast'!DG4="1 Fault","","s") &amp; " of adjacent colours do" &amp; IF('Non-text Contrast'!DG4="1 Fault","es","") &amp; " not have sufficient contrast. Please see the Non-text Contrast worksheet.")</f>
        <v/>
      </c>
      <c r="CL98" s="166" t="str">
        <f>IF('Non-text Contrast'!DH4="0 Faults","",LEFT('Non-text Contrast'!DH4,FIND(" ",'Non-text Contrast'!DH4)-1) &amp;" combination" &amp; IF('Non-text Contrast'!DH4="1 Fault","","s") &amp; " of adjacent colours do" &amp; IF('Non-text Contrast'!DH4="1 Fault","es","") &amp; " not have sufficient contrast. Please see the Non-text Contrast worksheet.")</f>
        <v/>
      </c>
      <c r="CM98" s="166" t="str">
        <f>IF('Non-text Contrast'!DI4="0 Faults","",LEFT('Non-text Contrast'!DI4,FIND(" ",'Non-text Contrast'!DI4)-1) &amp;" combination" &amp; IF('Non-text Contrast'!DI4="1 Fault","","s") &amp; " of adjacent colours do" &amp; IF('Non-text Contrast'!DI4="1 Fault","es","") &amp; " not have sufficient contrast. Please see the Non-text Contrast worksheet.")</f>
        <v/>
      </c>
      <c r="CN98" s="166" t="str">
        <f>IF('Non-text Contrast'!DJ4="0 Faults","",LEFT('Non-text Contrast'!DJ4,FIND(" ",'Non-text Contrast'!DJ4)-1) &amp;" combination" &amp; IF('Non-text Contrast'!DJ4="1 Fault","","s") &amp; " of adjacent colours do" &amp; IF('Non-text Contrast'!DJ4="1 Fault","es","") &amp; " not have sufficient contrast. Please see the Non-text Contrast worksheet.")</f>
        <v/>
      </c>
      <c r="CO98" s="166" t="str">
        <f>IF('Non-text Contrast'!DK4="0 Faults","",LEFT('Non-text Contrast'!DK4,FIND(" ",'Non-text Contrast'!DK4)-1) &amp;" combination" &amp; IF('Non-text Contrast'!DK4="1 Fault","","s") &amp; " of adjacent colours do" &amp; IF('Non-text Contrast'!DK4="1 Fault","es","") &amp; " not have sufficient contrast. Please see the Non-text Contrast worksheet.")</f>
        <v/>
      </c>
      <c r="CP98" s="166" t="str">
        <f>IF('Non-text Contrast'!DL4="0 Faults","",LEFT('Non-text Contrast'!DL4,FIND(" ",'Non-text Contrast'!DL4)-1) &amp;" combination" &amp; IF('Non-text Contrast'!DL4="1 Fault","","s") &amp; " of adjacent colours do" &amp; IF('Non-text Contrast'!DL4="1 Fault","es","") &amp; " not have sufficient contrast. Please see the Non-text Contrast worksheet.")</f>
        <v/>
      </c>
      <c r="CQ98" s="166" t="str">
        <f>IF('Non-text Contrast'!DM4="0 Faults","",LEFT('Non-text Contrast'!DM4,FIND(" ",'Non-text Contrast'!DM4)-1) &amp;" combination" &amp; IF('Non-text Contrast'!DM4="1 Fault","","s") &amp; " of adjacent colours do" &amp; IF('Non-text Contrast'!DM4="1 Fault","es","") &amp; " not have sufficient contrast. Please see the Non-text Contrast worksheet.")</f>
        <v/>
      </c>
      <c r="CR98" s="166" t="str">
        <f>IF('Non-text Contrast'!DN4="0 Faults","",LEFT('Non-text Contrast'!DN4,FIND(" ",'Non-text Contrast'!DN4)-1) &amp;" combination" &amp; IF('Non-text Contrast'!DN4="1 Fault","","s") &amp; " of adjacent colours do" &amp; IF('Non-text Contrast'!DN4="1 Fault","es","") &amp; " not have sufficient contrast. Please see the Non-text Contrast worksheet.")</f>
        <v/>
      </c>
      <c r="CS98" s="166" t="str">
        <f>IF('Non-text Contrast'!DO4="0 Faults","",LEFT('Non-text Contrast'!DO4,FIND(" ",'Non-text Contrast'!DO4)-1) &amp;" combination" &amp; IF('Non-text Contrast'!DO4="1 Fault","","s") &amp; " of adjacent colours do" &amp; IF('Non-text Contrast'!DO4="1 Fault","es","") &amp; " not have sufficient contrast. Please see the Non-text Contrast worksheet.")</f>
        <v/>
      </c>
      <c r="CT98" s="166" t="str">
        <f>IF('Non-text Contrast'!DP4="0 Faults","",LEFT('Non-text Contrast'!DP4,FIND(" ",'Non-text Contrast'!DP4)-1) &amp;" combination" &amp; IF('Non-text Contrast'!DP4="1 Fault","","s") &amp; " of adjacent colours do" &amp; IF('Non-text Contrast'!DP4="1 Fault","es","") &amp; " not have sufficient contrast. Please see the Non-text Contrast worksheet.")</f>
        <v/>
      </c>
      <c r="CU98" s="166" t="str">
        <f>IF('Non-text Contrast'!DQ4="0 Faults","",LEFT('Non-text Contrast'!DQ4,FIND(" ",'Non-text Contrast'!DQ4)-1) &amp;" combination" &amp; IF('Non-text Contrast'!DQ4="1 Fault","","s") &amp; " of adjacent colours do" &amp; IF('Non-text Contrast'!DQ4="1 Fault","es","") &amp; " not have sufficient contrast. Please see the Non-text Contrast worksheet.")</f>
        <v/>
      </c>
      <c r="CV98" s="166" t="str">
        <f>IF('Non-text Contrast'!DR4="0 Faults","",LEFT('Non-text Contrast'!DR4,FIND(" ",'Non-text Contrast'!DR4)-1) &amp;" combination" &amp; IF('Non-text Contrast'!DR4="1 Fault","","s") &amp; " of adjacent colours do" &amp; IF('Non-text Contrast'!DR4="1 Fault","es","") &amp; " not have sufficient contrast. Please see the Non-text Contrast worksheet.")</f>
        <v/>
      </c>
      <c r="CW98" s="166" t="str">
        <f>IF('Non-text Contrast'!DS4="0 Faults","",LEFT('Non-text Contrast'!DS4,FIND(" ",'Non-text Contrast'!DS4)-1) &amp;" combination" &amp; IF('Non-text Contrast'!DS4="1 Fault","","s") &amp; " of adjacent colours do" &amp; IF('Non-text Contrast'!DS4="1 Fault","es","") &amp; " not have sufficient contrast. Please see the Non-text Contrast worksheet.")</f>
        <v/>
      </c>
      <c r="CX98" s="166" t="str">
        <f>IF('Non-text Contrast'!DT4="0 Faults","",LEFT('Non-text Contrast'!DT4,FIND(" ",'Non-text Contrast'!DT4)-1) &amp;" combination" &amp; IF('Non-text Contrast'!DT4="1 Fault","","s") &amp; " of adjacent colours do" &amp; IF('Non-text Contrast'!DT4="1 Fault","es","") &amp; " not have sufficient contrast. Please see the Non-text Contrast worksheet.")</f>
        <v/>
      </c>
      <c r="CY98" s="166" t="str">
        <f>IF('Non-text Contrast'!DU4="0 Faults","",LEFT('Non-text Contrast'!DU4,FIND(" ",'Non-text Contrast'!DU4)-1) &amp;" combination" &amp; IF('Non-text Contrast'!DU4="1 Fault","","s") &amp; " of adjacent colours do" &amp; IF('Non-text Contrast'!DU4="1 Fault","es","") &amp; " not have sufficient contrast. Please see the Non-text Contrast worksheet.")</f>
        <v/>
      </c>
      <c r="CZ98" s="166" t="str">
        <f>IF('Non-text Contrast'!DV4="0 Faults","",LEFT('Non-text Contrast'!DV4,FIND(" ",'Non-text Contrast'!DV4)-1) &amp;" combination" &amp; IF('Non-text Contrast'!DV4="1 Fault","","s") &amp; " of adjacent colours do" &amp; IF('Non-text Contrast'!DV4="1 Fault","es","") &amp; " not have sufficient contrast. Please see the Non-text Contrast worksheet.")</f>
        <v/>
      </c>
      <c r="DA98" s="166" t="str">
        <f>IF('Non-text Contrast'!DW4="0 Faults","",LEFT('Non-text Contrast'!DW4,FIND(" ",'Non-text Contrast'!DW4)-1) &amp;" combination" &amp; IF('Non-text Contrast'!DW4="1 Fault","","s") &amp; " of adjacent colours do" &amp; IF('Non-text Contrast'!DW4="1 Fault","es","") &amp; " not have sufficient contrast. Please see the Non-text Contrast worksheet.")</f>
        <v/>
      </c>
      <c r="DB98" s="166" t="str">
        <f>IF('Non-text Contrast'!DX4="0 Faults","",LEFT('Non-text Contrast'!DX4,FIND(" ",'Non-text Contrast'!DX4)-1) &amp;" combination" &amp; IF('Non-text Contrast'!DX4="1 Fault","","s") &amp; " of adjacent colours do" &amp; IF('Non-text Contrast'!DX4="1 Fault","es","") &amp; " not have sufficient contrast. Please see the Non-text Contrast worksheet.")</f>
        <v/>
      </c>
      <c r="DC98" s="166" t="str">
        <f>IF('Non-text Contrast'!DY4="0 Faults","",LEFT('Non-text Contrast'!DY4,FIND(" ",'Non-text Contrast'!DY4)-1) &amp;" combination" &amp; IF('Non-text Contrast'!DY4="1 Fault","","s") &amp; " of adjacent colours do" &amp; IF('Non-text Contrast'!DY4="1 Fault","es","") &amp; " not have sufficient contrast. Please see the Non-text Contrast worksheet.")</f>
        <v/>
      </c>
      <c r="DD98" s="166" t="str">
        <f>IF('Non-text Contrast'!DZ4="0 Faults","",LEFT('Non-text Contrast'!DZ4,FIND(" ",'Non-text Contrast'!DZ4)-1) &amp;" combination" &amp; IF('Non-text Contrast'!DZ4="1 Fault","","s") &amp; " of adjacent colours do" &amp; IF('Non-text Contrast'!DZ4="1 Fault","es","") &amp; " not have sufficient contrast. Please see the Non-text Contrast worksheet.")</f>
        <v/>
      </c>
      <c r="DE98" s="166" t="str">
        <f>IF('Non-text Contrast'!EA4="0 Faults","",LEFT('Non-text Contrast'!EA4,FIND(" ",'Non-text Contrast'!EA4)-1) &amp;" combination" &amp; IF('Non-text Contrast'!EA4="1 Fault","","s") &amp; " of adjacent colours do" &amp; IF('Non-text Contrast'!EA4="1 Fault","es","") &amp; " not have sufficient contrast. Please see the Non-text Contrast worksheet.")</f>
        <v/>
      </c>
      <c r="DF98" s="166" t="str">
        <f>IF('Non-text Contrast'!EB4="0 Faults","",LEFT('Non-text Contrast'!EB4,FIND(" ",'Non-text Contrast'!EB4)-1) &amp;" combination" &amp; IF('Non-text Contrast'!EB4="1 Fault","","s") &amp; " of adjacent colours do" &amp; IF('Non-text Contrast'!EB4="1 Fault","es","") &amp; " not have sufficient contrast. Please see the Non-text Contrast worksheet.")</f>
        <v/>
      </c>
      <c r="DG98" s="166" t="str">
        <f>IF('Non-text Contrast'!EC4="0 Faults","",LEFT('Non-text Contrast'!EC4,FIND(" ",'Non-text Contrast'!EC4)-1) &amp;" combination" &amp; IF('Non-text Contrast'!EC4="1 Fault","","s") &amp; " of adjacent colours do" &amp; IF('Non-text Contrast'!EC4="1 Fault","es","") &amp; " not have sufficient contrast. Please see the Non-text Contrast worksheet.")</f>
        <v/>
      </c>
      <c r="DH98" s="166" t="str">
        <f>IF('Non-text Contrast'!ED4="0 Faults","",LEFT('Non-text Contrast'!ED4,FIND(" ",'Non-text Contrast'!ED4)-1) &amp;" combination" &amp; IF('Non-text Contrast'!ED4="1 Fault","","s") &amp; " of adjacent colours do" &amp; IF('Non-text Contrast'!ED4="1 Fault","es","") &amp; " not have sufficient contrast. Please see the Non-text Contrast worksheet.")</f>
        <v/>
      </c>
      <c r="DI98" s="166" t="str">
        <f>IF('Non-text Contrast'!EE4="0 Faults","",LEFT('Non-text Contrast'!EE4,FIND(" ",'Non-text Contrast'!EE4)-1) &amp;" combination" &amp; IF('Non-text Contrast'!EE4="1 Fault","","s") &amp; " of adjacent colours do" &amp; IF('Non-text Contrast'!EE4="1 Fault","es","") &amp; " not have sufficient contrast. Please see the Non-text Contrast worksheet.")</f>
        <v/>
      </c>
      <c r="DJ98" s="166" t="str">
        <f>IF('Non-text Contrast'!EF4="0 Faults","",LEFT('Non-text Contrast'!EF4,FIND(" ",'Non-text Contrast'!EF4)-1) &amp;" combination" &amp; IF('Non-text Contrast'!EF4="1 Fault","","s") &amp; " of adjacent colours do" &amp; IF('Non-text Contrast'!EF4="1 Fault","es","") &amp; " not have sufficient contrast. Please see the Non-text Contrast worksheet.")</f>
        <v/>
      </c>
      <c r="DK98" s="166" t="str">
        <f>IF('Non-text Contrast'!EG4="0 Faults","",LEFT('Non-text Contrast'!EG4,FIND(" ",'Non-text Contrast'!EG4)-1) &amp;" combination" &amp; IF('Non-text Contrast'!EG4="1 Fault","","s") &amp; " of adjacent colours do" &amp; IF('Non-text Contrast'!EG4="1 Fault","es","") &amp; " not have sufficient contrast. Please see the Non-text Contrast worksheet.")</f>
        <v/>
      </c>
      <c r="DL98" s="166" t="str">
        <f>IF('Non-text Contrast'!EH4="0 Faults","",LEFT('Non-text Contrast'!EH4,FIND(" ",'Non-text Contrast'!EH4)-1) &amp;" combination" &amp; IF('Non-text Contrast'!EH4="1 Fault","","s") &amp; " of adjacent colours do" &amp; IF('Non-text Contrast'!EH4="1 Fault","es","") &amp; " not have sufficient contrast. Please see the Non-text Contrast worksheet.")</f>
        <v/>
      </c>
      <c r="DM98" s="166" t="str">
        <f>IF('Non-text Contrast'!EI4="0 Faults","",LEFT('Non-text Contrast'!EI4,FIND(" ",'Non-text Contrast'!EI4)-1) &amp;" combination" &amp; IF('Non-text Contrast'!EI4="1 Fault","","s") &amp; " of adjacent colours do" &amp; IF('Non-text Contrast'!EI4="1 Fault","es","") &amp; " not have sufficient contrast. Please see the Non-text Contrast worksheet.")</f>
        <v/>
      </c>
      <c r="DN98" s="166" t="str">
        <f>IF('Non-text Contrast'!EJ4="0 Faults","",LEFT('Non-text Contrast'!EJ4,FIND(" ",'Non-text Contrast'!EJ4)-1) &amp;" combination" &amp; IF('Non-text Contrast'!EJ4="1 Fault","","s") &amp; " of adjacent colours do" &amp; IF('Non-text Contrast'!EJ4="1 Fault","es","") &amp; " not have sufficient contrast. Please see the Non-text Contrast worksheet.")</f>
        <v/>
      </c>
      <c r="DO98" s="166" t="str">
        <f>IF('Non-text Contrast'!EK4="0 Faults","",LEFT('Non-text Contrast'!EK4,FIND(" ",'Non-text Contrast'!EK4)-1) &amp;" combination" &amp; IF('Non-text Contrast'!EK4="1 Fault","","s") &amp; " of adjacent colours do" &amp; IF('Non-text Contrast'!EK4="1 Fault","es","") &amp; " not have sufficient contrast. Please see the Non-text Contrast worksheet.")</f>
        <v/>
      </c>
      <c r="DP98" s="166" t="str">
        <f>IF('Non-text Contrast'!EL4="0 Faults","",LEFT('Non-text Contrast'!EL4,FIND(" ",'Non-text Contrast'!EL4)-1) &amp;" combination" &amp; IF('Non-text Contrast'!EL4="1 Fault","","s") &amp; " of adjacent colours do" &amp; IF('Non-text Contrast'!EL4="1 Fault","es","") &amp; " not have sufficient contrast. Please see the Non-text Contrast worksheet.")</f>
        <v/>
      </c>
      <c r="DQ98" s="166" t="str">
        <f>IF('Non-text Contrast'!EM4="0 Faults","",LEFT('Non-text Contrast'!EM4,FIND(" ",'Non-text Contrast'!EM4)-1) &amp;" combination" &amp; IF('Non-text Contrast'!EM4="1 Fault","","s") &amp; " of adjacent colours do" &amp; IF('Non-text Contrast'!EM4="1 Fault","es","") &amp; " not have sufficient contrast. Please see the Non-text Contrast worksheet.")</f>
        <v/>
      </c>
      <c r="DR98" s="166" t="str">
        <f>IF('Non-text Contrast'!EN4="0 Faults","",LEFT('Non-text Contrast'!EN4,FIND(" ",'Non-text Contrast'!EN4)-1) &amp;" combination" &amp; IF('Non-text Contrast'!EN4="1 Fault","","s") &amp; " of adjacent colours do" &amp; IF('Non-text Contrast'!EN4="1 Fault","es","") &amp; " not have sufficient contrast. Please see the Non-text Contrast worksheet.")</f>
        <v/>
      </c>
      <c r="DS98" s="166" t="str">
        <f>IF('Non-text Contrast'!EO4="0 Faults","",LEFT('Non-text Contrast'!EO4,FIND(" ",'Non-text Contrast'!EO4)-1) &amp;" combination" &amp; IF('Non-text Contrast'!EO4="1 Fault","","s") &amp; " of adjacent colours do" &amp; IF('Non-text Contrast'!EO4="1 Fault","es","") &amp; " not have sufficient contrast. Please see the Non-text Contrast worksheet.")</f>
        <v/>
      </c>
      <c r="DT98" s="166" t="str">
        <f>IF('Non-text Contrast'!EP4="0 Faults","",LEFT('Non-text Contrast'!EP4,FIND(" ",'Non-text Contrast'!EP4)-1) &amp;" combination" &amp; IF('Non-text Contrast'!EP4="1 Fault","","s") &amp; " of adjacent colours do" &amp; IF('Non-text Contrast'!EP4="1 Fault","es","") &amp; " not have sufficient contrast. Please see the Non-text Contrast worksheet.")</f>
        <v/>
      </c>
      <c r="DU98" s="166" t="str">
        <f>IF('Non-text Contrast'!EQ4="0 Faults","",LEFT('Non-text Contrast'!EQ4,FIND(" ",'Non-text Contrast'!EQ4)-1) &amp;" combination" &amp; IF('Non-text Contrast'!EQ4="1 Fault","","s") &amp; " of adjacent colours do" &amp; IF('Non-text Contrast'!EQ4="1 Fault","es","") &amp; " not have sufficient contrast. Please see the Non-text Contrast worksheet.")</f>
        <v/>
      </c>
      <c r="DV98" s="166" t="str">
        <f>IF('Non-text Contrast'!ER4="0 Faults","",LEFT('Non-text Contrast'!ER4,FIND(" ",'Non-text Contrast'!ER4)-1) &amp;" combination" &amp; IF('Non-text Contrast'!ER4="1 Fault","","s") &amp; " of adjacent colours do" &amp; IF('Non-text Contrast'!ER4="1 Fault","es","") &amp; " not have sufficient contrast. Please see the Non-text Contrast worksheet.")</f>
        <v/>
      </c>
      <c r="DW98" s="166" t="str">
        <f>IF('Non-text Contrast'!ES4="0 Faults","",LEFT('Non-text Contrast'!ES4,FIND(" ",'Non-text Contrast'!ES4)-1) &amp;" combination" &amp; IF('Non-text Contrast'!ES4="1 Fault","","s") &amp; " of adjacent colours do" &amp; IF('Non-text Contrast'!ES4="1 Fault","es","") &amp; " not have sufficient contrast. Please see the Non-text Contrast worksheet.")</f>
        <v/>
      </c>
      <c r="DX98" s="166" t="str">
        <f>IF('Non-text Contrast'!ET4="0 Faults","",LEFT('Non-text Contrast'!ET4,FIND(" ",'Non-text Contrast'!ET4)-1) &amp;" combination" &amp; IF('Non-text Contrast'!ET4="1 Fault","","s") &amp; " of adjacent colours do" &amp; IF('Non-text Contrast'!ET4="1 Fault","es","") &amp; " not have sufficient contrast. Please see the Non-text Contrast worksheet.")</f>
        <v/>
      </c>
      <c r="DY98" s="166" t="str">
        <f>IF('Non-text Contrast'!EU4="0 Faults","",LEFT('Non-text Contrast'!EU4,FIND(" ",'Non-text Contrast'!EU4)-1) &amp;" combination" &amp; IF('Non-text Contrast'!EU4="1 Fault","","s") &amp; " of adjacent colours do" &amp; IF('Non-text Contrast'!EU4="1 Fault","es","") &amp; " not have sufficient contrast. Please see the Non-text Contrast worksheet.")</f>
        <v/>
      </c>
      <c r="DZ98" s="166" t="str">
        <f>IF('Non-text Contrast'!EV4="0 Faults","",LEFT('Non-text Contrast'!EV4,FIND(" ",'Non-text Contrast'!EV4)-1) &amp;" combination" &amp; IF('Non-text Contrast'!EV4="1 Fault","","s") &amp; " of adjacent colours do" &amp; IF('Non-text Contrast'!EV4="1 Fault","es","") &amp; " not have sufficient contrast. Please see the Non-text Contrast worksheet.")</f>
        <v/>
      </c>
      <c r="EA98" s="166" t="str">
        <f>IF('Non-text Contrast'!EW4="0 Faults","",LEFT('Non-text Contrast'!EW4,FIND(" ",'Non-text Contrast'!EW4)-1) &amp;" combination" &amp; IF('Non-text Contrast'!EW4="1 Fault","","s") &amp; " of adjacent colours do" &amp; IF('Non-text Contrast'!EW4="1 Fault","es","") &amp; " not have sufficient contrast. Please see the Non-text Contrast worksheet.")</f>
        <v/>
      </c>
      <c r="EB98" s="166" t="str">
        <f>IF('Non-text Contrast'!EX4="0 Faults","",LEFT('Non-text Contrast'!EX4,FIND(" ",'Non-text Contrast'!EX4)-1) &amp;" combination" &amp; IF('Non-text Contrast'!EX4="1 Fault","","s") &amp; " of adjacent colours do" &amp; IF('Non-text Contrast'!EX4="1 Fault","es","") &amp; " not have sufficient contrast. Please see the Non-text Contrast worksheet.")</f>
        <v/>
      </c>
      <c r="EC98" s="166" t="str">
        <f>IF('Non-text Contrast'!EY4="0 Faults","",LEFT('Non-text Contrast'!EY4,FIND(" ",'Non-text Contrast'!EY4)-1) &amp;" combination" &amp; IF('Non-text Contrast'!EY4="1 Fault","","s") &amp; " of adjacent colours do" &amp; IF('Non-text Contrast'!EY4="1 Fault","es","") &amp; " not have sufficient contrast. Please see the Non-text Contrast worksheet.")</f>
        <v/>
      </c>
      <c r="ED98" s="166" t="str">
        <f>IF('Non-text Contrast'!EZ4="0 Faults","",LEFT('Non-text Contrast'!EZ4,FIND(" ",'Non-text Contrast'!EZ4)-1) &amp;" combination" &amp; IF('Non-text Contrast'!EZ4="1 Fault","","s") &amp; " of adjacent colours do" &amp; IF('Non-text Contrast'!EZ4="1 Fault","es","") &amp; " not have sufficient contrast. Please see the Non-text Contrast worksheet.")</f>
        <v/>
      </c>
      <c r="EE98" s="166" t="str">
        <f>IF('Non-text Contrast'!FA4="0 Faults","",LEFT('Non-text Contrast'!FA4,FIND(" ",'Non-text Contrast'!FA4)-1) &amp;" combination" &amp; IF('Non-text Contrast'!FA4="1 Fault","","s") &amp; " of adjacent colours do" &amp; IF('Non-text Contrast'!FA4="1 Fault","es","") &amp; " not have sufficient contrast. Please see the Non-text Contrast worksheet.")</f>
        <v/>
      </c>
      <c r="EF98" s="166" t="str">
        <f>IF('Non-text Contrast'!FB4="0 Faults","",LEFT('Non-text Contrast'!FB4,FIND(" ",'Non-text Contrast'!FB4)-1) &amp;" combination" &amp; IF('Non-text Contrast'!FB4="1 Fault","","s") &amp; " of adjacent colours do" &amp; IF('Non-text Contrast'!FB4="1 Fault","es","") &amp; " not have sufficient contrast. Please see the Non-text Contrast worksheet.")</f>
        <v/>
      </c>
      <c r="EG98" s="166" t="str">
        <f>IF('Non-text Contrast'!FC4="0 Faults","",LEFT('Non-text Contrast'!FC4,FIND(" ",'Non-text Contrast'!FC4)-1) &amp;" combination" &amp; IF('Non-text Contrast'!FC4="1 Fault","","s") &amp; " of adjacent colours do" &amp; IF('Non-text Contrast'!FC4="1 Fault","es","") &amp; " not have sufficient contrast. Please see the Non-text Contrast worksheet.")</f>
        <v/>
      </c>
      <c r="EH98" s="166" t="str">
        <f>IF('Non-text Contrast'!FD4="0 Faults","",LEFT('Non-text Contrast'!FD4,FIND(" ",'Non-text Contrast'!FD4)-1) &amp;" combination" &amp; IF('Non-text Contrast'!FD4="1 Fault","","s") &amp; " of adjacent colours do" &amp; IF('Non-text Contrast'!FD4="1 Fault","es","") &amp; " not have sufficient contrast. Please see the Non-text Contrast worksheet.")</f>
        <v/>
      </c>
      <c r="EI98" s="166" t="str">
        <f>IF('Non-text Contrast'!FE4="0 Faults","",LEFT('Non-text Contrast'!FE4,FIND(" ",'Non-text Contrast'!FE4)-1) &amp;" combination" &amp; IF('Non-text Contrast'!FE4="1 Fault","","s") &amp; " of adjacent colours do" &amp; IF('Non-text Contrast'!FE4="1 Fault","es","") &amp; " not have sufficient contrast. Please see the Non-text Contrast worksheet.")</f>
        <v/>
      </c>
      <c r="EJ98" s="166" t="str">
        <f>IF('Non-text Contrast'!FF4="0 Faults","",LEFT('Non-text Contrast'!FF4,FIND(" ",'Non-text Contrast'!FF4)-1) &amp;" combination" &amp; IF('Non-text Contrast'!FF4="1 Fault","","s") &amp; " of adjacent colours do" &amp; IF('Non-text Contrast'!FF4="1 Fault","es","") &amp; " not have sufficient contrast. Please see the Non-text Contrast worksheet.")</f>
        <v/>
      </c>
      <c r="EK98" s="166" t="str">
        <f>IF('Non-text Contrast'!FG4="0 Faults","",LEFT('Non-text Contrast'!FG4,FIND(" ",'Non-text Contrast'!FG4)-1) &amp;" combination" &amp; IF('Non-text Contrast'!FG4="1 Fault","","s") &amp; " of adjacent colours do" &amp; IF('Non-text Contrast'!FG4="1 Fault","es","") &amp; " not have sufficient contrast. Please see the Non-text Contrast worksheet.")</f>
        <v/>
      </c>
      <c r="EL98" s="166" t="str">
        <f>IF('Non-text Contrast'!FH4="0 Faults","",LEFT('Non-text Contrast'!FH4,FIND(" ",'Non-text Contrast'!FH4)-1) &amp;" combination" &amp; IF('Non-text Contrast'!FH4="1 Fault","","s") &amp; " of adjacent colours do" &amp; IF('Non-text Contrast'!FH4="1 Fault","es","") &amp; " not have sufficient contrast. Please see the Non-text Contrast worksheet.")</f>
        <v/>
      </c>
      <c r="EM98" s="166" t="str">
        <f>IF('Non-text Contrast'!FI4="0 Faults","",LEFT('Non-text Contrast'!FI4,FIND(" ",'Non-text Contrast'!FI4)-1) &amp;" combination" &amp; IF('Non-text Contrast'!FI4="1 Fault","","s") &amp; " of adjacent colours do" &amp; IF('Non-text Contrast'!FI4="1 Fault","es","") &amp; " not have sufficient contrast. Please see the Non-text Contrast worksheet.")</f>
        <v/>
      </c>
      <c r="EN98" s="166" t="str">
        <f>IF('Non-text Contrast'!FJ4="0 Faults","",LEFT('Non-text Contrast'!FJ4,FIND(" ",'Non-text Contrast'!FJ4)-1) &amp;" combination" &amp; IF('Non-text Contrast'!FJ4="1 Fault","","s") &amp; " of adjacent colours do" &amp; IF('Non-text Contrast'!FJ4="1 Fault","es","") &amp; " not have sufficient contrast. Please see the Non-text Contrast worksheet.")</f>
        <v/>
      </c>
      <c r="EO98" s="166" t="str">
        <f>IF('Non-text Contrast'!FK4="0 Faults","",LEFT('Non-text Contrast'!FK4,FIND(" ",'Non-text Contrast'!FK4)-1) &amp;" combination" &amp; IF('Non-text Contrast'!FK4="1 Fault","","s") &amp; " of adjacent colours do" &amp; IF('Non-text Contrast'!FK4="1 Fault","es","") &amp; " not have sufficient contrast. Please see the Non-text Contrast worksheet.")</f>
        <v/>
      </c>
      <c r="EP98" s="166" t="str">
        <f>IF('Non-text Contrast'!FL4="0 Faults","",LEFT('Non-text Contrast'!FL4,FIND(" ",'Non-text Contrast'!FL4)-1) &amp;" combination" &amp; IF('Non-text Contrast'!FL4="1 Fault","","s") &amp; " of adjacent colours do" &amp; IF('Non-text Contrast'!FL4="1 Fault","es","") &amp; " not have sufficient contrast. Please see the Non-text Contrast worksheet.")</f>
        <v/>
      </c>
      <c r="EQ98" s="166" t="str">
        <f>IF('Non-text Contrast'!FM4="0 Faults","",LEFT('Non-text Contrast'!FM4,FIND(" ",'Non-text Contrast'!FM4)-1) &amp;" combination" &amp; IF('Non-text Contrast'!FM4="1 Fault","","s") &amp; " of adjacent colours do" &amp; IF('Non-text Contrast'!FM4="1 Fault","es","") &amp; " not have sufficient contrast. Please see the Non-text Contrast worksheet.")</f>
        <v/>
      </c>
      <c r="ER98" s="166" t="str">
        <f>IF('Non-text Contrast'!FN4="0 Faults","",LEFT('Non-text Contrast'!FN4,FIND(" ",'Non-text Contrast'!FN4)-1) &amp;" combination" &amp; IF('Non-text Contrast'!FN4="1 Fault","","s") &amp; " of adjacent colours do" &amp; IF('Non-text Contrast'!FN4="1 Fault","es","") &amp; " not have sufficient contrast. Please see the Non-text Contrast worksheet.")</f>
        <v/>
      </c>
      <c r="ES98" s="166" t="str">
        <f>IF('Non-text Contrast'!FO4="0 Faults","",LEFT('Non-text Contrast'!FO4,FIND(" ",'Non-text Contrast'!FO4)-1) &amp;" combination" &amp; IF('Non-text Contrast'!FO4="1 Fault","","s") &amp; " of adjacent colours do" &amp; IF('Non-text Contrast'!FO4="1 Fault","es","") &amp; " not have sufficient contrast. Please see the Non-text Contrast worksheet.")</f>
        <v/>
      </c>
      <c r="ET98" s="166" t="str">
        <f>IF('Non-text Contrast'!FP4="0 Faults","",LEFT('Non-text Contrast'!FP4,FIND(" ",'Non-text Contrast'!FP4)-1) &amp;" combination" &amp; IF('Non-text Contrast'!FP4="1 Fault","","s") &amp; " of adjacent colours do" &amp; IF('Non-text Contrast'!FP4="1 Fault","es","") &amp; " not have sufficient contrast. Please see the Non-text Contrast worksheet.")</f>
        <v/>
      </c>
      <c r="EU98" s="166" t="str">
        <f>IF('Non-text Contrast'!FQ4="0 Faults","",LEFT('Non-text Contrast'!FQ4,FIND(" ",'Non-text Contrast'!FQ4)-1) &amp;" combination" &amp; IF('Non-text Contrast'!FQ4="1 Fault","","s") &amp; " of adjacent colours do" &amp; IF('Non-text Contrast'!FQ4="1 Fault","es","") &amp; " not have sufficient contrast. Please see the Non-text Contrast worksheet.")</f>
        <v/>
      </c>
      <c r="EV98" s="166" t="str">
        <f>IF('Non-text Contrast'!FR4="0 Faults","",LEFT('Non-text Contrast'!FR4,FIND(" ",'Non-text Contrast'!FR4)-1) &amp;" combination" &amp; IF('Non-text Contrast'!FR4="1 Fault","","s") &amp; " of adjacent colours do" &amp; IF('Non-text Contrast'!FR4="1 Fault","es","") &amp; " not have sufficient contrast. Please see the Non-text Contrast worksheet.")</f>
        <v/>
      </c>
      <c r="EW98" s="166" t="str">
        <f>IF('Non-text Contrast'!FS4="0 Faults","",LEFT('Non-text Contrast'!FS4,FIND(" ",'Non-text Contrast'!FS4)-1) &amp;" combination" &amp; IF('Non-text Contrast'!FS4="1 Fault","","s") &amp; " of adjacent colours do" &amp; IF('Non-text Contrast'!FS4="1 Fault","es","") &amp; " not have sufficient contrast. Please see the Non-text Contrast worksheet.")</f>
        <v/>
      </c>
      <c r="EX98" s="166" t="str">
        <f>IF('Non-text Contrast'!FT4="0 Faults","",LEFT('Non-text Contrast'!FT4,FIND(" ",'Non-text Contrast'!FT4)-1) &amp;" combination" &amp; IF('Non-text Contrast'!FT4="1 Fault","","s") &amp; " of adjacent colours do" &amp; IF('Non-text Contrast'!FT4="1 Fault","es","") &amp; " not have sufficient contrast. Please see the Non-text Contrast worksheet.")</f>
        <v/>
      </c>
    </row>
    <row r="99" spans="1:154" ht="13.15" x14ac:dyDescent="0.35">
      <c r="A99" s="154"/>
      <c r="B99" s="175"/>
      <c r="C99" s="175"/>
      <c r="D99" s="176" t="s">
        <v>968</v>
      </c>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c r="BA99" s="177"/>
      <c r="BB99" s="177"/>
      <c r="BC99" s="177"/>
      <c r="BD99" s="177"/>
      <c r="BE99" s="177"/>
      <c r="BF99" s="177"/>
      <c r="BG99" s="177"/>
      <c r="BH99" s="177"/>
      <c r="BI99" s="177"/>
      <c r="BJ99" s="177"/>
      <c r="BK99" s="177"/>
      <c r="BL99" s="177"/>
      <c r="BM99" s="177"/>
      <c r="BN99" s="177"/>
      <c r="BO99" s="177"/>
      <c r="BP99" s="177"/>
      <c r="BQ99" s="177"/>
      <c r="BR99" s="177"/>
      <c r="BS99" s="177"/>
      <c r="BT99" s="177"/>
      <c r="BU99" s="177"/>
      <c r="BV99" s="177"/>
      <c r="BW99" s="177"/>
      <c r="BX99" s="177"/>
      <c r="BY99" s="177"/>
      <c r="BZ99" s="177"/>
      <c r="CA99" s="177"/>
      <c r="CB99" s="177"/>
      <c r="CC99" s="177"/>
      <c r="CD99" s="177"/>
      <c r="CE99" s="177"/>
      <c r="CF99" s="177"/>
      <c r="CG99" s="177"/>
      <c r="CH99" s="177"/>
      <c r="CI99" s="177"/>
      <c r="CJ99" s="177"/>
      <c r="CK99" s="177"/>
      <c r="CL99" s="177"/>
      <c r="CM99" s="177"/>
      <c r="CN99" s="177"/>
      <c r="CO99" s="177"/>
      <c r="CP99" s="177"/>
      <c r="CQ99" s="177"/>
      <c r="CR99" s="177"/>
      <c r="CS99" s="177"/>
      <c r="CT99" s="177"/>
      <c r="CU99" s="177"/>
      <c r="CV99" s="177"/>
      <c r="CW99" s="177"/>
      <c r="CX99" s="177"/>
      <c r="CY99" s="177"/>
      <c r="CZ99" s="177"/>
      <c r="DA99" s="177"/>
      <c r="DB99" s="177"/>
      <c r="DC99" s="177"/>
      <c r="DD99" s="177"/>
      <c r="DE99" s="177"/>
      <c r="DF99" s="177"/>
      <c r="DG99" s="177"/>
      <c r="DH99" s="177"/>
      <c r="DI99" s="177"/>
      <c r="DJ99" s="177"/>
      <c r="DK99" s="177"/>
      <c r="DL99" s="177"/>
      <c r="DM99" s="177"/>
      <c r="DN99" s="177"/>
      <c r="DO99" s="177"/>
      <c r="DP99" s="177"/>
      <c r="DQ99" s="177"/>
      <c r="DR99" s="177"/>
      <c r="DS99" s="177"/>
      <c r="DT99" s="177"/>
      <c r="DU99" s="177"/>
      <c r="DV99" s="177"/>
      <c r="DW99" s="177"/>
      <c r="DX99" s="177"/>
      <c r="DY99" s="177"/>
      <c r="DZ99" s="177"/>
      <c r="EA99" s="177"/>
      <c r="EB99" s="177"/>
      <c r="EC99" s="177"/>
      <c r="ED99" s="177"/>
      <c r="EE99" s="177"/>
      <c r="EF99" s="177"/>
      <c r="EG99" s="177"/>
      <c r="EH99" s="177"/>
      <c r="EI99" s="177"/>
      <c r="EJ99" s="177"/>
      <c r="EK99" s="177"/>
      <c r="EL99" s="177"/>
      <c r="EM99" s="177"/>
      <c r="EN99" s="177"/>
      <c r="EO99" s="177"/>
      <c r="EP99" s="177"/>
      <c r="EQ99" s="177"/>
      <c r="ER99" s="177"/>
      <c r="ES99" s="177"/>
      <c r="ET99" s="177"/>
      <c r="EU99" s="177"/>
      <c r="EV99" s="177"/>
      <c r="EW99" s="177"/>
      <c r="EX99" s="177"/>
    </row>
    <row r="100" spans="1:154" ht="38.25" x14ac:dyDescent="0.35">
      <c r="A100" s="155" t="s">
        <v>258</v>
      </c>
      <c r="B100" s="172" t="s">
        <v>120</v>
      </c>
      <c r="C100" s="173" t="s">
        <v>259</v>
      </c>
      <c r="D100" s="174" t="s">
        <v>794</v>
      </c>
      <c r="E100" s="62" t="s">
        <v>759</v>
      </c>
      <c r="F100" s="62" t="s">
        <v>759</v>
      </c>
      <c r="G100" s="62" t="s">
        <v>759</v>
      </c>
      <c r="H100" s="62" t="s">
        <v>759</v>
      </c>
      <c r="I100" s="62" t="s">
        <v>759</v>
      </c>
      <c r="J100" s="62" t="s">
        <v>759</v>
      </c>
      <c r="K100" s="62" t="s">
        <v>759</v>
      </c>
      <c r="L100" s="62" t="s">
        <v>759</v>
      </c>
      <c r="M100" s="62" t="s">
        <v>759</v>
      </c>
      <c r="N100" s="62" t="s">
        <v>759</v>
      </c>
      <c r="O100" s="62" t="s">
        <v>759</v>
      </c>
      <c r="P100" s="62" t="s">
        <v>759</v>
      </c>
      <c r="Q100" s="62" t="s">
        <v>759</v>
      </c>
      <c r="R100" s="62" t="s">
        <v>759</v>
      </c>
      <c r="S100" s="169"/>
      <c r="T100" s="169"/>
      <c r="U100" s="169"/>
      <c r="V100" s="169"/>
      <c r="W100" s="169"/>
      <c r="X100" s="169"/>
      <c r="Y100" s="169"/>
      <c r="Z100" s="169"/>
      <c r="AA100" s="169"/>
      <c r="AB100" s="169"/>
      <c r="AC100" s="169"/>
      <c r="AD100" s="169"/>
      <c r="AE100" s="169"/>
      <c r="AF100" s="169"/>
      <c r="AG100" s="169"/>
      <c r="AH100" s="169"/>
      <c r="AI100" s="169"/>
      <c r="AJ100" s="169"/>
      <c r="AK100" s="169"/>
      <c r="AL100" s="169"/>
      <c r="AM100" s="169"/>
      <c r="AN100" s="169"/>
      <c r="AO100" s="169"/>
      <c r="AP100" s="169"/>
      <c r="AQ100" s="169"/>
      <c r="AR100" s="169"/>
      <c r="AS100" s="169"/>
      <c r="AT100" s="169"/>
      <c r="AU100" s="169"/>
      <c r="AV100" s="169"/>
      <c r="AW100" s="169"/>
      <c r="AX100" s="169"/>
      <c r="AY100" s="169"/>
      <c r="AZ100" s="169"/>
      <c r="BA100" s="169"/>
      <c r="BB100" s="169"/>
      <c r="BC100" s="169"/>
      <c r="BD100" s="169"/>
      <c r="BE100" s="169"/>
      <c r="BF100" s="169"/>
      <c r="BG100" s="169"/>
      <c r="BH100" s="169"/>
      <c r="BI100" s="169"/>
      <c r="BJ100" s="169"/>
      <c r="BK100" s="169"/>
      <c r="BL100" s="169"/>
      <c r="BM100" s="169"/>
      <c r="BN100" s="169"/>
      <c r="BO100" s="169"/>
      <c r="BP100" s="169"/>
      <c r="BQ100" s="169"/>
      <c r="BR100" s="169"/>
      <c r="BS100" s="169"/>
      <c r="BT100" s="169"/>
      <c r="BU100" s="169"/>
      <c r="BV100" s="169"/>
      <c r="BW100" s="169"/>
      <c r="BX100" s="169"/>
      <c r="BY100" s="169"/>
      <c r="BZ100" s="169"/>
      <c r="CA100" s="169"/>
      <c r="CB100" s="169"/>
      <c r="CC100" s="169"/>
      <c r="CD100" s="169"/>
      <c r="CE100" s="169"/>
      <c r="CF100" s="169"/>
      <c r="CG100" s="169"/>
      <c r="CH100" s="169"/>
      <c r="CI100" s="169"/>
      <c r="CJ100" s="169"/>
      <c r="CK100" s="169"/>
      <c r="CL100" s="169"/>
      <c r="CM100" s="169"/>
      <c r="CN100" s="169"/>
      <c r="CO100" s="169"/>
      <c r="CP100" s="169"/>
      <c r="CQ100" s="169"/>
      <c r="CR100" s="169"/>
      <c r="CS100" s="169"/>
      <c r="CT100" s="169"/>
      <c r="CU100" s="169"/>
      <c r="CV100" s="169"/>
      <c r="CW100" s="169"/>
      <c r="CX100" s="169"/>
      <c r="CY100" s="169"/>
      <c r="CZ100" s="169"/>
      <c r="DA100" s="169"/>
      <c r="DB100" s="169"/>
      <c r="DC100" s="169"/>
      <c r="DD100" s="169"/>
      <c r="DE100" s="169"/>
      <c r="DF100" s="169"/>
      <c r="DG100" s="169"/>
      <c r="DH100" s="169"/>
      <c r="DI100" s="169"/>
      <c r="DJ100" s="169"/>
      <c r="DK100" s="169"/>
      <c r="DL100" s="169"/>
      <c r="DM100" s="169"/>
      <c r="DN100" s="169"/>
      <c r="DO100" s="169"/>
      <c r="DP100" s="169"/>
      <c r="DQ100" s="169"/>
      <c r="DR100" s="169"/>
      <c r="DS100" s="169"/>
      <c r="DT100" s="169"/>
      <c r="DU100" s="169"/>
      <c r="DV100" s="169"/>
      <c r="DW100" s="169"/>
      <c r="DX100" s="169"/>
      <c r="DY100" s="169"/>
      <c r="DZ100" s="169"/>
      <c r="EA100" s="169"/>
      <c r="EB100" s="169"/>
      <c r="EC100" s="169"/>
      <c r="ED100" s="169"/>
      <c r="EE100" s="169"/>
      <c r="EF100" s="169"/>
      <c r="EG100" s="169"/>
      <c r="EH100" s="169"/>
      <c r="EI100" s="169"/>
      <c r="EJ100" s="169"/>
      <c r="EK100" s="169"/>
      <c r="EL100" s="169"/>
      <c r="EM100" s="169"/>
      <c r="EN100" s="169"/>
      <c r="EO100" s="169"/>
      <c r="EP100" s="169"/>
      <c r="EQ100" s="169"/>
      <c r="ER100" s="169"/>
      <c r="ES100" s="169"/>
      <c r="ET100" s="169"/>
      <c r="EU100" s="169"/>
      <c r="EV100" s="169"/>
      <c r="EW100" s="169"/>
      <c r="EX100" s="169"/>
    </row>
    <row r="101" spans="1:154" ht="91.15" x14ac:dyDescent="0.35">
      <c r="A101" s="147"/>
      <c r="B101" s="28"/>
      <c r="C101" s="28"/>
      <c r="D101" s="29" t="s">
        <v>793</v>
      </c>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c r="BU101" s="63"/>
      <c r="BV101" s="63"/>
      <c r="BW101" s="63"/>
      <c r="BX101" s="63"/>
      <c r="BY101" s="63"/>
      <c r="BZ101" s="63"/>
      <c r="CA101" s="63"/>
      <c r="CB101" s="63"/>
      <c r="CC101" s="63"/>
      <c r="CD101" s="63"/>
      <c r="CE101" s="63"/>
      <c r="CF101" s="63"/>
      <c r="CG101" s="63"/>
      <c r="CH101" s="63"/>
      <c r="CI101" s="63"/>
      <c r="CJ101" s="63"/>
      <c r="CK101" s="63"/>
      <c r="CL101" s="63"/>
      <c r="CM101" s="63"/>
      <c r="CN101" s="63"/>
      <c r="CO101" s="63"/>
      <c r="CP101" s="63"/>
      <c r="CQ101" s="63"/>
      <c r="CR101" s="63"/>
      <c r="CS101" s="63"/>
      <c r="CT101" s="63"/>
      <c r="CU101" s="63"/>
      <c r="CV101" s="63"/>
      <c r="CW101" s="63"/>
      <c r="CX101" s="63"/>
      <c r="CY101" s="63"/>
      <c r="CZ101" s="63"/>
      <c r="DA101" s="63"/>
      <c r="DB101" s="63"/>
      <c r="DC101" s="63"/>
      <c r="DD101" s="63"/>
      <c r="DE101" s="63"/>
      <c r="DF101" s="63"/>
      <c r="DG101" s="63"/>
      <c r="DH101" s="63"/>
      <c r="DI101" s="63"/>
      <c r="DJ101" s="63"/>
      <c r="DK101" s="63"/>
      <c r="DL101" s="63"/>
      <c r="DM101" s="63"/>
      <c r="DN101" s="63"/>
      <c r="DO101" s="63"/>
      <c r="DP101" s="63"/>
      <c r="DQ101" s="63"/>
      <c r="DR101" s="63"/>
      <c r="DS101" s="63"/>
      <c r="DT101" s="63"/>
      <c r="DU101" s="63"/>
      <c r="DV101" s="63"/>
      <c r="DW101" s="63"/>
      <c r="DX101" s="63"/>
      <c r="DY101" s="63"/>
      <c r="DZ101" s="63"/>
      <c r="EA101" s="63"/>
      <c r="EB101" s="63"/>
      <c r="EC101" s="63"/>
      <c r="ED101" s="63"/>
      <c r="EE101" s="63"/>
      <c r="EF101" s="63"/>
      <c r="EG101" s="63"/>
      <c r="EH101" s="63"/>
      <c r="EI101" s="63"/>
      <c r="EJ101" s="63"/>
      <c r="EK101" s="63"/>
      <c r="EL101" s="63"/>
      <c r="EM101" s="63"/>
      <c r="EN101" s="63"/>
      <c r="EO101" s="63"/>
      <c r="EP101" s="63"/>
      <c r="EQ101" s="63"/>
      <c r="ER101" s="63"/>
      <c r="ES101" s="63"/>
      <c r="ET101" s="63"/>
      <c r="EU101" s="63"/>
      <c r="EV101" s="63"/>
      <c r="EW101" s="63"/>
      <c r="EX101" s="63"/>
    </row>
    <row r="102" spans="1:154" ht="38.25" x14ac:dyDescent="0.35">
      <c r="A102" s="151" t="s">
        <v>260</v>
      </c>
      <c r="B102" s="94" t="s">
        <v>120</v>
      </c>
      <c r="C102" s="95" t="s">
        <v>261</v>
      </c>
      <c r="D102" s="96" t="s">
        <v>795</v>
      </c>
      <c r="E102" s="62" t="s">
        <v>115</v>
      </c>
      <c r="F102" s="62" t="s">
        <v>115</v>
      </c>
      <c r="G102" s="62" t="s">
        <v>115</v>
      </c>
      <c r="H102" s="62" t="s">
        <v>115</v>
      </c>
      <c r="I102" s="62" t="s">
        <v>115</v>
      </c>
      <c r="J102" s="62" t="s">
        <v>115</v>
      </c>
      <c r="K102" s="62" t="s">
        <v>115</v>
      </c>
      <c r="L102" s="62" t="s">
        <v>115</v>
      </c>
      <c r="M102" s="62" t="s">
        <v>115</v>
      </c>
      <c r="N102" s="62" t="s">
        <v>115</v>
      </c>
      <c r="O102" s="62" t="s">
        <v>115</v>
      </c>
      <c r="P102" s="62" t="s">
        <v>115</v>
      </c>
      <c r="Q102" s="62" t="s">
        <v>115</v>
      </c>
      <c r="R102" s="62" t="s">
        <v>115</v>
      </c>
      <c r="S102" s="62"/>
      <c r="T102" s="62"/>
      <c r="U102" s="62"/>
      <c r="V102" s="62"/>
      <c r="W102" s="62"/>
      <c r="X102" s="62"/>
      <c r="Y102" s="62"/>
      <c r="Z102" s="62"/>
      <c r="AA102" s="62"/>
      <c r="AB102" s="62"/>
      <c r="AC102" s="62"/>
      <c r="AD102" s="62"/>
      <c r="AE102" s="62"/>
      <c r="AF102" s="62"/>
      <c r="AG102" s="62"/>
      <c r="AH102" s="62"/>
      <c r="AI102" s="62"/>
      <c r="AJ102" s="62"/>
      <c r="AK102" s="62"/>
      <c r="AL102" s="62"/>
      <c r="AM102" s="62"/>
      <c r="AN102" s="62"/>
      <c r="AO102" s="62"/>
      <c r="AP102" s="62"/>
      <c r="AQ102" s="62"/>
      <c r="AR102" s="62"/>
      <c r="AS102" s="62"/>
      <c r="AT102" s="62"/>
      <c r="AU102" s="62"/>
      <c r="AV102" s="62"/>
      <c r="AW102" s="62"/>
      <c r="AX102" s="62"/>
      <c r="AY102" s="62"/>
      <c r="AZ102" s="62"/>
      <c r="BA102" s="62"/>
      <c r="BB102" s="62"/>
      <c r="BC102" s="62"/>
      <c r="BD102" s="62"/>
      <c r="BE102" s="62"/>
      <c r="BF102" s="62"/>
      <c r="BG102" s="62"/>
      <c r="BH102" s="62"/>
      <c r="BI102" s="62"/>
      <c r="BJ102" s="62"/>
      <c r="BK102" s="62"/>
      <c r="BL102" s="62"/>
      <c r="BM102" s="62"/>
      <c r="BN102" s="62"/>
      <c r="BO102" s="62"/>
      <c r="BP102" s="62"/>
      <c r="BQ102" s="62"/>
      <c r="BR102" s="62"/>
      <c r="BS102" s="62"/>
      <c r="BT102" s="62"/>
      <c r="BU102" s="62"/>
      <c r="BV102" s="62"/>
      <c r="BW102" s="62"/>
      <c r="BX102" s="62"/>
      <c r="BY102" s="62"/>
      <c r="BZ102" s="62"/>
      <c r="CA102" s="62"/>
      <c r="CB102" s="62"/>
      <c r="CC102" s="62"/>
      <c r="CD102" s="62"/>
      <c r="CE102" s="62"/>
      <c r="CF102" s="62"/>
      <c r="CG102" s="62"/>
      <c r="CH102" s="62"/>
      <c r="CI102" s="62"/>
      <c r="CJ102" s="62"/>
      <c r="CK102" s="62"/>
      <c r="CL102" s="62"/>
      <c r="CM102" s="62"/>
      <c r="CN102" s="62"/>
      <c r="CO102" s="62"/>
      <c r="CP102" s="62"/>
      <c r="CQ102" s="62"/>
      <c r="CR102" s="62"/>
      <c r="CS102" s="62"/>
      <c r="CT102" s="62"/>
      <c r="CU102" s="62"/>
      <c r="CV102" s="62"/>
      <c r="CW102" s="62"/>
      <c r="CX102" s="62"/>
      <c r="CY102" s="62"/>
      <c r="CZ102" s="62"/>
      <c r="DA102" s="62"/>
      <c r="DB102" s="62"/>
      <c r="DC102" s="62"/>
      <c r="DD102" s="62"/>
      <c r="DE102" s="62"/>
      <c r="DF102" s="62"/>
      <c r="DG102" s="62"/>
      <c r="DH102" s="62"/>
      <c r="DI102" s="62"/>
      <c r="DJ102" s="62"/>
      <c r="DK102" s="62"/>
      <c r="DL102" s="62"/>
      <c r="DM102" s="62"/>
      <c r="DN102" s="62"/>
      <c r="DO102" s="62"/>
      <c r="DP102" s="62"/>
      <c r="DQ102" s="62"/>
      <c r="DR102" s="62"/>
      <c r="DS102" s="62"/>
      <c r="DT102" s="62"/>
      <c r="DU102" s="62"/>
      <c r="DV102" s="62"/>
      <c r="DW102" s="62"/>
      <c r="DX102" s="62"/>
      <c r="DY102" s="62"/>
      <c r="DZ102" s="62"/>
      <c r="EA102" s="62"/>
      <c r="EB102" s="62"/>
      <c r="EC102" s="62"/>
      <c r="ED102" s="62"/>
      <c r="EE102" s="62"/>
      <c r="EF102" s="62"/>
      <c r="EG102" s="62"/>
      <c r="EH102" s="62"/>
      <c r="EI102" s="62"/>
      <c r="EJ102" s="62"/>
      <c r="EK102" s="62"/>
      <c r="EL102" s="62"/>
      <c r="EM102" s="62"/>
      <c r="EN102" s="62"/>
      <c r="EO102" s="62"/>
      <c r="EP102" s="62"/>
      <c r="EQ102" s="62"/>
      <c r="ER102" s="62"/>
      <c r="ES102" s="62"/>
      <c r="ET102" s="62"/>
      <c r="EU102" s="62"/>
      <c r="EV102" s="62"/>
      <c r="EW102" s="62"/>
      <c r="EX102" s="62"/>
    </row>
    <row r="103" spans="1:154" ht="182.25" x14ac:dyDescent="0.35">
      <c r="A103" s="156"/>
      <c r="B103" s="28"/>
      <c r="C103" s="28"/>
      <c r="D103" s="29" t="s">
        <v>796</v>
      </c>
      <c r="E103" s="93" t="s">
        <v>1023</v>
      </c>
      <c r="F103" s="93" t="s">
        <v>1023</v>
      </c>
      <c r="G103" s="93" t="s">
        <v>1023</v>
      </c>
      <c r="H103" s="93" t="s">
        <v>1023</v>
      </c>
      <c r="I103" s="93" t="s">
        <v>1023</v>
      </c>
      <c r="J103" s="93" t="s">
        <v>1023</v>
      </c>
      <c r="K103" s="93" t="s">
        <v>1023</v>
      </c>
      <c r="L103" s="93" t="s">
        <v>1023</v>
      </c>
      <c r="M103" s="93" t="s">
        <v>1023</v>
      </c>
      <c r="N103" s="93" t="s">
        <v>1023</v>
      </c>
      <c r="O103" s="93" t="s">
        <v>1023</v>
      </c>
      <c r="P103" s="93" t="s">
        <v>1023</v>
      </c>
      <c r="Q103" s="93" t="s">
        <v>1023</v>
      </c>
      <c r="R103" s="93" t="s">
        <v>1023</v>
      </c>
      <c r="S103" s="9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c r="BU103" s="63"/>
      <c r="BV103" s="63"/>
      <c r="BW103" s="63"/>
      <c r="BX103" s="63"/>
      <c r="BY103" s="63"/>
      <c r="BZ103" s="63"/>
      <c r="CA103" s="63"/>
      <c r="CB103" s="63"/>
      <c r="CC103" s="63"/>
      <c r="CD103" s="63"/>
      <c r="CE103" s="63"/>
      <c r="CF103" s="63"/>
      <c r="CG103" s="63"/>
      <c r="CH103" s="63"/>
      <c r="CI103" s="63"/>
      <c r="CJ103" s="63"/>
      <c r="CK103" s="63"/>
      <c r="CL103" s="63"/>
      <c r="CM103" s="63"/>
      <c r="CN103" s="63"/>
      <c r="CO103" s="63"/>
      <c r="CP103" s="63"/>
      <c r="CQ103" s="63"/>
      <c r="CR103" s="63"/>
      <c r="CS103" s="63"/>
      <c r="CT103" s="63"/>
      <c r="CU103" s="63"/>
      <c r="CV103" s="63"/>
      <c r="CW103" s="63"/>
      <c r="CX103" s="63"/>
      <c r="CY103" s="63"/>
      <c r="CZ103" s="63"/>
      <c r="DA103" s="63"/>
      <c r="DB103" s="63"/>
      <c r="DC103" s="63"/>
      <c r="DD103" s="63"/>
      <c r="DE103" s="63"/>
      <c r="DF103" s="63"/>
      <c r="DG103" s="63"/>
      <c r="DH103" s="63"/>
      <c r="DI103" s="63"/>
      <c r="DJ103" s="63"/>
      <c r="DK103" s="63"/>
      <c r="DL103" s="63"/>
      <c r="DM103" s="63"/>
      <c r="DN103" s="63"/>
      <c r="DO103" s="63"/>
      <c r="DP103" s="63"/>
      <c r="DQ103" s="63"/>
      <c r="DR103" s="63"/>
      <c r="DS103" s="63"/>
      <c r="DT103" s="63"/>
      <c r="DU103" s="63"/>
      <c r="DV103" s="63"/>
      <c r="DW103" s="63"/>
      <c r="DX103" s="63"/>
      <c r="DY103" s="63"/>
      <c r="DZ103" s="63"/>
      <c r="EA103" s="63"/>
      <c r="EB103" s="63"/>
      <c r="EC103" s="63"/>
      <c r="ED103" s="63"/>
      <c r="EE103" s="63"/>
      <c r="EF103" s="63"/>
      <c r="EG103" s="63"/>
      <c r="EH103" s="63"/>
      <c r="EI103" s="63"/>
      <c r="EJ103" s="63"/>
      <c r="EK103" s="63"/>
      <c r="EL103" s="63"/>
      <c r="EM103" s="63"/>
      <c r="EN103" s="63"/>
      <c r="EO103" s="63"/>
      <c r="EP103" s="63"/>
      <c r="EQ103" s="63"/>
      <c r="ER103" s="63"/>
      <c r="ES103" s="63"/>
      <c r="ET103" s="63"/>
      <c r="EU103" s="63"/>
      <c r="EV103" s="63"/>
      <c r="EW103" s="63"/>
      <c r="EX103" s="63"/>
    </row>
    <row r="104" spans="1:154" ht="26.25" x14ac:dyDescent="0.35">
      <c r="A104" s="79" t="s">
        <v>72</v>
      </c>
      <c r="B104" s="31" t="s">
        <v>362</v>
      </c>
      <c r="C104" s="31" t="s">
        <v>1167</v>
      </c>
      <c r="D104" s="82" t="s">
        <v>83</v>
      </c>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61"/>
      <c r="BU104" s="61"/>
      <c r="BV104" s="61"/>
      <c r="BW104" s="61"/>
      <c r="BX104" s="61"/>
      <c r="BY104" s="61"/>
      <c r="BZ104" s="61"/>
      <c r="CA104" s="61"/>
      <c r="CB104" s="61"/>
      <c r="CC104" s="61"/>
      <c r="CD104" s="61"/>
      <c r="CE104" s="61"/>
      <c r="CF104" s="61"/>
      <c r="CG104" s="61"/>
      <c r="CH104" s="61"/>
      <c r="CI104" s="61"/>
      <c r="CJ104" s="61"/>
      <c r="CK104" s="61"/>
      <c r="CL104" s="61"/>
      <c r="CM104" s="61"/>
      <c r="CN104" s="61"/>
      <c r="CO104" s="61"/>
      <c r="CP104" s="61"/>
      <c r="CQ104" s="61"/>
      <c r="CR104" s="61"/>
      <c r="CS104" s="61"/>
      <c r="CT104" s="61"/>
      <c r="CU104" s="61"/>
      <c r="CV104" s="61"/>
      <c r="CW104" s="61"/>
      <c r="CX104" s="61"/>
      <c r="CY104" s="61"/>
      <c r="CZ104" s="61"/>
      <c r="DA104" s="61"/>
      <c r="DB104" s="61"/>
      <c r="DC104" s="61"/>
      <c r="DD104" s="61"/>
      <c r="DE104" s="61"/>
      <c r="DF104" s="61"/>
      <c r="DG104" s="61"/>
      <c r="DH104" s="61"/>
      <c r="DI104" s="61"/>
      <c r="DJ104" s="61"/>
      <c r="DK104" s="61"/>
      <c r="DL104" s="61"/>
      <c r="DM104" s="61"/>
      <c r="DN104" s="61"/>
      <c r="DO104" s="61"/>
      <c r="DP104" s="61"/>
      <c r="DQ104" s="61"/>
      <c r="DR104" s="61"/>
      <c r="DS104" s="61"/>
      <c r="DT104" s="61"/>
      <c r="DU104" s="61"/>
      <c r="DV104" s="61"/>
      <c r="DW104" s="61"/>
      <c r="DX104" s="61"/>
      <c r="DY104" s="61"/>
      <c r="DZ104" s="61"/>
      <c r="EA104" s="61"/>
      <c r="EB104" s="61"/>
      <c r="EC104" s="61"/>
      <c r="ED104" s="61"/>
      <c r="EE104" s="61"/>
      <c r="EF104" s="61"/>
      <c r="EG104" s="61"/>
      <c r="EH104" s="61"/>
      <c r="EI104" s="61"/>
      <c r="EJ104" s="61"/>
      <c r="EK104" s="61"/>
      <c r="EL104" s="61"/>
      <c r="EM104" s="61"/>
      <c r="EN104" s="61"/>
      <c r="EO104" s="61"/>
      <c r="EP104" s="61"/>
      <c r="EQ104" s="61"/>
      <c r="ER104" s="61"/>
      <c r="ES104" s="61"/>
      <c r="ET104" s="61"/>
      <c r="EU104" s="61"/>
      <c r="EV104" s="61"/>
      <c r="EW104" s="61"/>
      <c r="EX104" s="61"/>
    </row>
    <row r="105" spans="1:154" ht="38.25" x14ac:dyDescent="0.35">
      <c r="A105" s="150" t="s">
        <v>107</v>
      </c>
      <c r="B105" s="27" t="s">
        <v>120</v>
      </c>
      <c r="C105" s="27" t="s">
        <v>186</v>
      </c>
      <c r="D105" s="30" t="s">
        <v>198</v>
      </c>
      <c r="E105" s="62" t="s">
        <v>115</v>
      </c>
      <c r="F105" s="62" t="s">
        <v>115</v>
      </c>
      <c r="G105" s="62" t="s">
        <v>115</v>
      </c>
      <c r="H105" s="62" t="s">
        <v>115</v>
      </c>
      <c r="I105" s="62" t="s">
        <v>115</v>
      </c>
      <c r="J105" s="62" t="s">
        <v>115</v>
      </c>
      <c r="K105" s="62" t="s">
        <v>115</v>
      </c>
      <c r="L105" s="62" t="s">
        <v>115</v>
      </c>
      <c r="M105" s="62" t="s">
        <v>115</v>
      </c>
      <c r="N105" s="62" t="s">
        <v>115</v>
      </c>
      <c r="O105" s="62" t="s">
        <v>115</v>
      </c>
      <c r="P105" s="62" t="s">
        <v>115</v>
      </c>
      <c r="Q105" s="62" t="s">
        <v>115</v>
      </c>
      <c r="R105" s="62" t="s">
        <v>115</v>
      </c>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62"/>
      <c r="AW105" s="62"/>
      <c r="AX105" s="62"/>
      <c r="AY105" s="62"/>
      <c r="AZ105" s="62"/>
      <c r="BA105" s="62"/>
      <c r="BB105" s="62"/>
      <c r="BC105" s="62"/>
      <c r="BD105" s="62"/>
      <c r="BE105" s="62"/>
      <c r="BF105" s="62"/>
      <c r="BG105" s="62"/>
      <c r="BH105" s="62"/>
      <c r="BI105" s="62"/>
      <c r="BJ105" s="62"/>
      <c r="BK105" s="62"/>
      <c r="BL105" s="62"/>
      <c r="BM105" s="62"/>
      <c r="BN105" s="62"/>
      <c r="BO105" s="62"/>
      <c r="BP105" s="62"/>
      <c r="BQ105" s="62"/>
      <c r="BR105" s="62"/>
      <c r="BS105" s="62"/>
      <c r="BT105" s="62"/>
      <c r="BU105" s="62"/>
      <c r="BV105" s="62"/>
      <c r="BW105" s="62"/>
      <c r="BX105" s="62"/>
      <c r="BY105" s="62"/>
      <c r="BZ105" s="62"/>
      <c r="CA105" s="62"/>
      <c r="CB105" s="62"/>
      <c r="CC105" s="62"/>
      <c r="CD105" s="62"/>
      <c r="CE105" s="62"/>
      <c r="CF105" s="62"/>
      <c r="CG105" s="62"/>
      <c r="CH105" s="62"/>
      <c r="CI105" s="62"/>
      <c r="CJ105" s="62"/>
      <c r="CK105" s="62"/>
      <c r="CL105" s="62"/>
      <c r="CM105" s="62"/>
      <c r="CN105" s="62"/>
      <c r="CO105" s="62"/>
      <c r="CP105" s="62"/>
      <c r="CQ105" s="62"/>
      <c r="CR105" s="62"/>
      <c r="CS105" s="62"/>
      <c r="CT105" s="62"/>
      <c r="CU105" s="62"/>
      <c r="CV105" s="62"/>
      <c r="CW105" s="62"/>
      <c r="CX105" s="62"/>
      <c r="CY105" s="62"/>
      <c r="CZ105" s="62"/>
      <c r="DA105" s="62"/>
      <c r="DB105" s="62"/>
      <c r="DC105" s="62"/>
      <c r="DD105" s="62"/>
      <c r="DE105" s="62"/>
      <c r="DF105" s="62"/>
      <c r="DG105" s="62"/>
      <c r="DH105" s="62"/>
      <c r="DI105" s="62"/>
      <c r="DJ105" s="62"/>
      <c r="DK105" s="62"/>
      <c r="DL105" s="62"/>
      <c r="DM105" s="62"/>
      <c r="DN105" s="62"/>
      <c r="DO105" s="62"/>
      <c r="DP105" s="62"/>
      <c r="DQ105" s="62"/>
      <c r="DR105" s="62"/>
      <c r="DS105" s="62"/>
      <c r="DT105" s="62"/>
      <c r="DU105" s="62"/>
      <c r="DV105" s="62"/>
      <c r="DW105" s="62"/>
      <c r="DX105" s="62"/>
      <c r="DY105" s="62"/>
      <c r="DZ105" s="62"/>
      <c r="EA105" s="62"/>
      <c r="EB105" s="62"/>
      <c r="EC105" s="62"/>
      <c r="ED105" s="62"/>
      <c r="EE105" s="62"/>
      <c r="EF105" s="62"/>
      <c r="EG105" s="62"/>
      <c r="EH105" s="62"/>
      <c r="EI105" s="62"/>
      <c r="EJ105" s="62"/>
      <c r="EK105" s="62"/>
      <c r="EL105" s="62"/>
      <c r="EM105" s="62"/>
      <c r="EN105" s="62"/>
      <c r="EO105" s="62"/>
      <c r="EP105" s="62"/>
      <c r="EQ105" s="62"/>
      <c r="ER105" s="62"/>
      <c r="ES105" s="62"/>
      <c r="ET105" s="62"/>
      <c r="EU105" s="62"/>
      <c r="EV105" s="62"/>
      <c r="EW105" s="62"/>
      <c r="EX105" s="62"/>
    </row>
    <row r="106" spans="1:154" ht="13.15" x14ac:dyDescent="0.35">
      <c r="A106" s="147"/>
      <c r="B106" s="28"/>
      <c r="C106" s="28"/>
      <c r="D106" s="29"/>
      <c r="E106" s="63" t="s">
        <v>1116</v>
      </c>
      <c r="F106" s="63" t="s">
        <v>1116</v>
      </c>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63"/>
      <c r="AZ106" s="63"/>
      <c r="BA106" s="63"/>
      <c r="BB106" s="63"/>
      <c r="BC106" s="63"/>
      <c r="BD106" s="63"/>
      <c r="BE106" s="63"/>
      <c r="BF106" s="63"/>
      <c r="BG106" s="63"/>
      <c r="BH106" s="63"/>
      <c r="BI106" s="63"/>
      <c r="BJ106" s="63"/>
      <c r="BK106" s="63"/>
      <c r="BL106" s="63"/>
      <c r="BM106" s="63"/>
      <c r="BN106" s="63"/>
      <c r="BO106" s="63"/>
      <c r="BP106" s="63"/>
      <c r="BQ106" s="63"/>
      <c r="BR106" s="63"/>
      <c r="BS106" s="63"/>
      <c r="BT106" s="63"/>
      <c r="BU106" s="63"/>
      <c r="BV106" s="63"/>
      <c r="BW106" s="63"/>
      <c r="BX106" s="63"/>
      <c r="BY106" s="63"/>
      <c r="BZ106" s="63"/>
      <c r="CA106" s="63"/>
      <c r="CB106" s="63"/>
      <c r="CC106" s="63"/>
      <c r="CD106" s="63"/>
      <c r="CE106" s="63"/>
      <c r="CF106" s="63"/>
      <c r="CG106" s="63"/>
      <c r="CH106" s="63"/>
      <c r="CI106" s="63"/>
      <c r="CJ106" s="63"/>
      <c r="CK106" s="63"/>
      <c r="CL106" s="63"/>
      <c r="CM106" s="63"/>
      <c r="CN106" s="63"/>
      <c r="CO106" s="63"/>
      <c r="CP106" s="63"/>
      <c r="CQ106" s="63"/>
      <c r="CR106" s="63"/>
      <c r="CS106" s="63"/>
      <c r="CT106" s="63"/>
      <c r="CU106" s="63"/>
      <c r="CV106" s="63"/>
      <c r="CW106" s="63"/>
      <c r="CX106" s="63"/>
      <c r="CY106" s="63"/>
      <c r="CZ106" s="63"/>
      <c r="DA106" s="63"/>
      <c r="DB106" s="63"/>
      <c r="DC106" s="63"/>
      <c r="DD106" s="63"/>
      <c r="DE106" s="63"/>
      <c r="DF106" s="63"/>
      <c r="DG106" s="63"/>
      <c r="DH106" s="63"/>
      <c r="DI106" s="63"/>
      <c r="DJ106" s="63"/>
      <c r="DK106" s="63"/>
      <c r="DL106" s="63"/>
      <c r="DM106" s="63"/>
      <c r="DN106" s="63"/>
      <c r="DO106" s="63"/>
      <c r="DP106" s="63"/>
      <c r="DQ106" s="63"/>
      <c r="DR106" s="63"/>
      <c r="DS106" s="63"/>
      <c r="DT106" s="63"/>
      <c r="DU106" s="63"/>
      <c r="DV106" s="63"/>
      <c r="DW106" s="63"/>
      <c r="DX106" s="63"/>
      <c r="DY106" s="63"/>
      <c r="DZ106" s="63"/>
      <c r="EA106" s="63"/>
      <c r="EB106" s="63"/>
      <c r="EC106" s="63"/>
      <c r="ED106" s="63"/>
      <c r="EE106" s="63"/>
      <c r="EF106" s="63"/>
      <c r="EG106" s="63"/>
      <c r="EH106" s="63"/>
      <c r="EI106" s="63"/>
      <c r="EJ106" s="63"/>
      <c r="EK106" s="63"/>
      <c r="EL106" s="63"/>
      <c r="EM106" s="63"/>
      <c r="EN106" s="63"/>
      <c r="EO106" s="63"/>
      <c r="EP106" s="63"/>
      <c r="EQ106" s="63"/>
      <c r="ER106" s="63"/>
      <c r="ES106" s="63"/>
      <c r="ET106" s="63"/>
      <c r="EU106" s="63"/>
      <c r="EV106" s="63"/>
      <c r="EW106" s="63"/>
      <c r="EX106" s="63"/>
    </row>
    <row r="107" spans="1:154" ht="25.5" x14ac:dyDescent="0.35">
      <c r="A107" s="150" t="s">
        <v>108</v>
      </c>
      <c r="B107" s="27" t="s">
        <v>120</v>
      </c>
      <c r="C107" s="27" t="s">
        <v>187</v>
      </c>
      <c r="D107" s="30" t="s">
        <v>199</v>
      </c>
      <c r="E107" s="62" t="s">
        <v>759</v>
      </c>
      <c r="F107" s="62" t="s">
        <v>759</v>
      </c>
      <c r="G107" s="62" t="s">
        <v>759</v>
      </c>
      <c r="H107" s="62" t="s">
        <v>759</v>
      </c>
      <c r="I107" s="62" t="s">
        <v>759</v>
      </c>
      <c r="J107" s="62" t="s">
        <v>759</v>
      </c>
      <c r="K107" s="62" t="s">
        <v>759</v>
      </c>
      <c r="L107" s="62" t="s">
        <v>759</v>
      </c>
      <c r="M107" s="62" t="s">
        <v>759</v>
      </c>
      <c r="N107" s="62" t="s">
        <v>759</v>
      </c>
      <c r="O107" s="62" t="s">
        <v>759</v>
      </c>
      <c r="P107" s="62" t="s">
        <v>759</v>
      </c>
      <c r="Q107" s="62" t="s">
        <v>759</v>
      </c>
      <c r="R107" s="62" t="s">
        <v>759</v>
      </c>
      <c r="S107" s="62"/>
      <c r="T107" s="62"/>
      <c r="U107" s="62"/>
      <c r="V107" s="62"/>
      <c r="W107" s="62"/>
      <c r="X107" s="62"/>
      <c r="Y107" s="62"/>
      <c r="Z107" s="62"/>
      <c r="AA107" s="62"/>
      <c r="AB107" s="62"/>
      <c r="AC107" s="62"/>
      <c r="AD107" s="62"/>
      <c r="AE107" s="62"/>
      <c r="AF107" s="62"/>
      <c r="AG107" s="62"/>
      <c r="AH107" s="62"/>
      <c r="AI107" s="62"/>
      <c r="AJ107" s="62"/>
      <c r="AK107" s="62"/>
      <c r="AL107" s="62"/>
      <c r="AM107" s="62"/>
      <c r="AN107" s="62"/>
      <c r="AO107" s="62"/>
      <c r="AP107" s="62"/>
      <c r="AQ107" s="62"/>
      <c r="AR107" s="62"/>
      <c r="AS107" s="62"/>
      <c r="AT107" s="62"/>
      <c r="AU107" s="62"/>
      <c r="AV107" s="62"/>
      <c r="AW107" s="62"/>
      <c r="AX107" s="62"/>
      <c r="AY107" s="62"/>
      <c r="AZ107" s="62"/>
      <c r="BA107" s="62"/>
      <c r="BB107" s="62"/>
      <c r="BC107" s="62"/>
      <c r="BD107" s="62"/>
      <c r="BE107" s="62"/>
      <c r="BF107" s="62"/>
      <c r="BG107" s="62"/>
      <c r="BH107" s="62"/>
      <c r="BI107" s="62"/>
      <c r="BJ107" s="62"/>
      <c r="BK107" s="62"/>
      <c r="BL107" s="62"/>
      <c r="BM107" s="62"/>
      <c r="BN107" s="62"/>
      <c r="BO107" s="62"/>
      <c r="BP107" s="62"/>
      <c r="BQ107" s="62"/>
      <c r="BR107" s="62"/>
      <c r="BS107" s="62"/>
      <c r="BT107" s="62"/>
      <c r="BU107" s="62"/>
      <c r="BV107" s="62"/>
      <c r="BW107" s="62"/>
      <c r="BX107" s="62"/>
      <c r="BY107" s="62"/>
      <c r="BZ107" s="62"/>
      <c r="CA107" s="62"/>
      <c r="CB107" s="62"/>
      <c r="CC107" s="62"/>
      <c r="CD107" s="62"/>
      <c r="CE107" s="62"/>
      <c r="CF107" s="62"/>
      <c r="CG107" s="62"/>
      <c r="CH107" s="62"/>
      <c r="CI107" s="62"/>
      <c r="CJ107" s="62"/>
      <c r="CK107" s="62"/>
      <c r="CL107" s="62"/>
      <c r="CM107" s="62"/>
      <c r="CN107" s="62"/>
      <c r="CO107" s="62"/>
      <c r="CP107" s="62"/>
      <c r="CQ107" s="62"/>
      <c r="CR107" s="62"/>
      <c r="CS107" s="62"/>
      <c r="CT107" s="62"/>
      <c r="CU107" s="62"/>
      <c r="CV107" s="62"/>
      <c r="CW107" s="62"/>
      <c r="CX107" s="62"/>
      <c r="CY107" s="62"/>
      <c r="CZ107" s="62"/>
      <c r="DA107" s="62"/>
      <c r="DB107" s="62"/>
      <c r="DC107" s="62"/>
      <c r="DD107" s="62"/>
      <c r="DE107" s="62"/>
      <c r="DF107" s="62"/>
      <c r="DG107" s="62"/>
      <c r="DH107" s="62"/>
      <c r="DI107" s="62"/>
      <c r="DJ107" s="62"/>
      <c r="DK107" s="62"/>
      <c r="DL107" s="62"/>
      <c r="DM107" s="62"/>
      <c r="DN107" s="62"/>
      <c r="DO107" s="62"/>
      <c r="DP107" s="62"/>
      <c r="DQ107" s="62"/>
      <c r="DR107" s="62"/>
      <c r="DS107" s="62"/>
      <c r="DT107" s="62"/>
      <c r="DU107" s="62"/>
      <c r="DV107" s="62"/>
      <c r="DW107" s="62"/>
      <c r="DX107" s="62"/>
      <c r="DY107" s="62"/>
      <c r="DZ107" s="62"/>
      <c r="EA107" s="62"/>
      <c r="EB107" s="62"/>
      <c r="EC107" s="62"/>
      <c r="ED107" s="62"/>
      <c r="EE107" s="62"/>
      <c r="EF107" s="62"/>
      <c r="EG107" s="62"/>
      <c r="EH107" s="62"/>
      <c r="EI107" s="62"/>
      <c r="EJ107" s="62"/>
      <c r="EK107" s="62"/>
      <c r="EL107" s="62"/>
      <c r="EM107" s="62"/>
      <c r="EN107" s="62"/>
      <c r="EO107" s="62"/>
      <c r="EP107" s="62"/>
      <c r="EQ107" s="62"/>
      <c r="ER107" s="62"/>
      <c r="ES107" s="62"/>
      <c r="ET107" s="62"/>
      <c r="EU107" s="62"/>
      <c r="EV107" s="62"/>
      <c r="EW107" s="62"/>
      <c r="EX107" s="62"/>
    </row>
    <row r="108" spans="1:154" ht="13.15" x14ac:dyDescent="0.35">
      <c r="A108" s="147"/>
      <c r="B108" s="28"/>
      <c r="C108" s="28"/>
      <c r="D108" s="29"/>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c r="CI108" s="63"/>
      <c r="CJ108" s="63"/>
      <c r="CK108" s="63"/>
      <c r="CL108" s="63"/>
      <c r="CM108" s="63"/>
      <c r="CN108" s="63"/>
      <c r="CO108" s="63"/>
      <c r="CP108" s="63"/>
      <c r="CQ108" s="63"/>
      <c r="CR108" s="63"/>
      <c r="CS108" s="63"/>
      <c r="CT108" s="63"/>
      <c r="CU108" s="63"/>
      <c r="CV108" s="63"/>
      <c r="CW108" s="63"/>
      <c r="CX108" s="63"/>
      <c r="CY108" s="63"/>
      <c r="CZ108" s="63"/>
      <c r="DA108" s="63"/>
      <c r="DB108" s="63"/>
      <c r="DC108" s="63"/>
      <c r="DD108" s="63"/>
      <c r="DE108" s="63"/>
      <c r="DF108" s="63"/>
      <c r="DG108" s="63"/>
      <c r="DH108" s="63"/>
      <c r="DI108" s="63"/>
      <c r="DJ108" s="63"/>
      <c r="DK108" s="63"/>
      <c r="DL108" s="63"/>
      <c r="DM108" s="63"/>
      <c r="DN108" s="63"/>
      <c r="DO108" s="63"/>
      <c r="DP108" s="63"/>
      <c r="DQ108" s="63"/>
      <c r="DR108" s="63"/>
      <c r="DS108" s="63"/>
      <c r="DT108" s="63"/>
      <c r="DU108" s="63"/>
      <c r="DV108" s="63"/>
      <c r="DW108" s="63"/>
      <c r="DX108" s="63"/>
      <c r="DY108" s="63"/>
      <c r="DZ108" s="63"/>
      <c r="EA108" s="63"/>
      <c r="EB108" s="63"/>
      <c r="EC108" s="63"/>
      <c r="ED108" s="63"/>
      <c r="EE108" s="63"/>
      <c r="EF108" s="63"/>
      <c r="EG108" s="63"/>
      <c r="EH108" s="63"/>
      <c r="EI108" s="63"/>
      <c r="EJ108" s="63"/>
      <c r="EK108" s="63"/>
      <c r="EL108" s="63"/>
      <c r="EM108" s="63"/>
      <c r="EN108" s="63"/>
      <c r="EO108" s="63"/>
      <c r="EP108" s="63"/>
      <c r="EQ108" s="63"/>
      <c r="ER108" s="63"/>
      <c r="ES108" s="63"/>
      <c r="ET108" s="63"/>
      <c r="EU108" s="63"/>
      <c r="EV108" s="63"/>
      <c r="EW108" s="63"/>
      <c r="EX108" s="63"/>
    </row>
    <row r="109" spans="1:154" ht="25.5" x14ac:dyDescent="0.35">
      <c r="A109" s="150" t="s">
        <v>109</v>
      </c>
      <c r="B109" s="27" t="s">
        <v>120</v>
      </c>
      <c r="C109" s="27" t="s">
        <v>188</v>
      </c>
      <c r="D109" s="30" t="s">
        <v>200</v>
      </c>
      <c r="E109" s="62" t="s">
        <v>759</v>
      </c>
      <c r="F109" s="62" t="s">
        <v>759</v>
      </c>
      <c r="G109" s="62" t="s">
        <v>759</v>
      </c>
      <c r="H109" s="62" t="s">
        <v>759</v>
      </c>
      <c r="I109" s="62" t="s">
        <v>759</v>
      </c>
      <c r="J109" s="62" t="s">
        <v>759</v>
      </c>
      <c r="K109" s="62" t="s">
        <v>759</v>
      </c>
      <c r="L109" s="62" t="s">
        <v>759</v>
      </c>
      <c r="M109" s="62" t="s">
        <v>759</v>
      </c>
      <c r="N109" s="62" t="s">
        <v>759</v>
      </c>
      <c r="O109" s="62" t="s">
        <v>759</v>
      </c>
      <c r="P109" s="62" t="s">
        <v>759</v>
      </c>
      <c r="Q109" s="62" t="s">
        <v>759</v>
      </c>
      <c r="R109" s="62" t="s">
        <v>759</v>
      </c>
      <c r="S109" s="62"/>
      <c r="T109" s="62"/>
      <c r="U109" s="62"/>
      <c r="V109" s="62"/>
      <c r="W109" s="62"/>
      <c r="X109" s="62"/>
      <c r="Y109" s="62"/>
      <c r="Z109" s="62"/>
      <c r="AA109" s="62"/>
      <c r="AB109" s="62"/>
      <c r="AC109" s="62"/>
      <c r="AD109" s="62"/>
      <c r="AE109" s="62"/>
      <c r="AF109" s="62"/>
      <c r="AG109" s="62"/>
      <c r="AH109" s="62"/>
      <c r="AI109" s="62"/>
      <c r="AJ109" s="62"/>
      <c r="AK109" s="62"/>
      <c r="AL109" s="62"/>
      <c r="AM109" s="62"/>
      <c r="AN109" s="62"/>
      <c r="AO109" s="62"/>
      <c r="AP109" s="62"/>
      <c r="AQ109" s="62"/>
      <c r="AR109" s="62"/>
      <c r="AS109" s="62"/>
      <c r="AT109" s="62"/>
      <c r="AU109" s="62"/>
      <c r="AV109" s="62"/>
      <c r="AW109" s="62"/>
      <c r="AX109" s="62"/>
      <c r="AY109" s="62"/>
      <c r="AZ109" s="62"/>
      <c r="BA109" s="62"/>
      <c r="BB109" s="62"/>
      <c r="BC109" s="62"/>
      <c r="BD109" s="62"/>
      <c r="BE109" s="62"/>
      <c r="BF109" s="62"/>
      <c r="BG109" s="62"/>
      <c r="BH109" s="62"/>
      <c r="BI109" s="62"/>
      <c r="BJ109" s="62"/>
      <c r="BK109" s="62"/>
      <c r="BL109" s="62"/>
      <c r="BM109" s="62"/>
      <c r="BN109" s="62"/>
      <c r="BO109" s="62"/>
      <c r="BP109" s="62"/>
      <c r="BQ109" s="62"/>
      <c r="BR109" s="62"/>
      <c r="BS109" s="62"/>
      <c r="BT109" s="62"/>
      <c r="BU109" s="62"/>
      <c r="BV109" s="62"/>
      <c r="BW109" s="62"/>
      <c r="BX109" s="62"/>
      <c r="BY109" s="62"/>
      <c r="BZ109" s="62"/>
      <c r="CA109" s="62"/>
      <c r="CB109" s="62"/>
      <c r="CC109" s="62"/>
      <c r="CD109" s="62"/>
      <c r="CE109" s="62"/>
      <c r="CF109" s="62"/>
      <c r="CG109" s="62"/>
      <c r="CH109" s="62"/>
      <c r="CI109" s="62"/>
      <c r="CJ109" s="62"/>
      <c r="CK109" s="62"/>
      <c r="CL109" s="62"/>
      <c r="CM109" s="62"/>
      <c r="CN109" s="62"/>
      <c r="CO109" s="62"/>
      <c r="CP109" s="62"/>
      <c r="CQ109" s="62"/>
      <c r="CR109" s="62"/>
      <c r="CS109" s="62"/>
      <c r="CT109" s="62"/>
      <c r="CU109" s="62"/>
      <c r="CV109" s="62"/>
      <c r="CW109" s="62"/>
      <c r="CX109" s="62"/>
      <c r="CY109" s="62"/>
      <c r="CZ109" s="62"/>
      <c r="DA109" s="62"/>
      <c r="DB109" s="62"/>
      <c r="DC109" s="62"/>
      <c r="DD109" s="62"/>
      <c r="DE109" s="62"/>
      <c r="DF109" s="62"/>
      <c r="DG109" s="62"/>
      <c r="DH109" s="62"/>
      <c r="DI109" s="62"/>
      <c r="DJ109" s="62"/>
      <c r="DK109" s="62"/>
      <c r="DL109" s="62"/>
      <c r="DM109" s="62"/>
      <c r="DN109" s="62"/>
      <c r="DO109" s="62"/>
      <c r="DP109" s="62"/>
      <c r="DQ109" s="62"/>
      <c r="DR109" s="62"/>
      <c r="DS109" s="62"/>
      <c r="DT109" s="62"/>
      <c r="DU109" s="62"/>
      <c r="DV109" s="62"/>
      <c r="DW109" s="62"/>
      <c r="DX109" s="62"/>
      <c r="DY109" s="62"/>
      <c r="DZ109" s="62"/>
      <c r="EA109" s="62"/>
      <c r="EB109" s="62"/>
      <c r="EC109" s="62"/>
      <c r="ED109" s="62"/>
      <c r="EE109" s="62"/>
      <c r="EF109" s="62"/>
      <c r="EG109" s="62"/>
      <c r="EH109" s="62"/>
      <c r="EI109" s="62"/>
      <c r="EJ109" s="62"/>
      <c r="EK109" s="62"/>
      <c r="EL109" s="62"/>
      <c r="EM109" s="62"/>
      <c r="EN109" s="62"/>
      <c r="EO109" s="62"/>
      <c r="EP109" s="62"/>
      <c r="EQ109" s="62"/>
      <c r="ER109" s="62"/>
      <c r="ES109" s="62"/>
      <c r="ET109" s="62"/>
      <c r="EU109" s="62"/>
      <c r="EV109" s="62"/>
      <c r="EW109" s="62"/>
      <c r="EX109" s="62"/>
    </row>
    <row r="110" spans="1:154" ht="13.15" x14ac:dyDescent="0.35">
      <c r="A110" s="147"/>
      <c r="B110" s="28"/>
      <c r="C110" s="28"/>
      <c r="D110" s="29"/>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63"/>
      <c r="BQ110" s="63"/>
      <c r="BR110" s="63"/>
      <c r="BS110" s="63"/>
      <c r="BT110" s="63"/>
      <c r="BU110" s="63"/>
      <c r="BV110" s="63"/>
      <c r="BW110" s="63"/>
      <c r="BX110" s="63"/>
      <c r="BY110" s="63"/>
      <c r="BZ110" s="63"/>
      <c r="CA110" s="63"/>
      <c r="CB110" s="63"/>
      <c r="CC110" s="63"/>
      <c r="CD110" s="63"/>
      <c r="CE110" s="63"/>
      <c r="CF110" s="63"/>
      <c r="CG110" s="63"/>
      <c r="CH110" s="63"/>
      <c r="CI110" s="63"/>
      <c r="CJ110" s="63"/>
      <c r="CK110" s="63"/>
      <c r="CL110" s="63"/>
      <c r="CM110" s="63"/>
      <c r="CN110" s="63"/>
      <c r="CO110" s="63"/>
      <c r="CP110" s="63"/>
      <c r="CQ110" s="63"/>
      <c r="CR110" s="63"/>
      <c r="CS110" s="63"/>
      <c r="CT110" s="63"/>
      <c r="CU110" s="63"/>
      <c r="CV110" s="63"/>
      <c r="CW110" s="63"/>
      <c r="CX110" s="63"/>
      <c r="CY110" s="63"/>
      <c r="CZ110" s="63"/>
      <c r="DA110" s="63"/>
      <c r="DB110" s="63"/>
      <c r="DC110" s="63"/>
      <c r="DD110" s="63"/>
      <c r="DE110" s="63"/>
      <c r="DF110" s="63"/>
      <c r="DG110" s="63"/>
      <c r="DH110" s="63"/>
      <c r="DI110" s="63"/>
      <c r="DJ110" s="63"/>
      <c r="DK110" s="63"/>
      <c r="DL110" s="63"/>
      <c r="DM110" s="63"/>
      <c r="DN110" s="63"/>
      <c r="DO110" s="63"/>
      <c r="DP110" s="63"/>
      <c r="DQ110" s="63"/>
      <c r="DR110" s="63"/>
      <c r="DS110" s="63"/>
      <c r="DT110" s="63"/>
      <c r="DU110" s="63"/>
      <c r="DV110" s="63"/>
      <c r="DW110" s="63"/>
      <c r="DX110" s="63"/>
      <c r="DY110" s="63"/>
      <c r="DZ110" s="63"/>
      <c r="EA110" s="63"/>
      <c r="EB110" s="63"/>
      <c r="EC110" s="63"/>
      <c r="ED110" s="63"/>
      <c r="EE110" s="63"/>
      <c r="EF110" s="63"/>
      <c r="EG110" s="63"/>
      <c r="EH110" s="63"/>
      <c r="EI110" s="63"/>
      <c r="EJ110" s="63"/>
      <c r="EK110" s="63"/>
      <c r="EL110" s="63"/>
      <c r="EM110" s="63"/>
      <c r="EN110" s="63"/>
      <c r="EO110" s="63"/>
      <c r="EP110" s="63"/>
      <c r="EQ110" s="63"/>
      <c r="ER110" s="63"/>
      <c r="ES110" s="63"/>
      <c r="ET110" s="63"/>
      <c r="EU110" s="63"/>
      <c r="EV110" s="63"/>
      <c r="EW110" s="63"/>
      <c r="EX110" s="63"/>
    </row>
    <row r="111" spans="1:154" ht="38.25" x14ac:dyDescent="0.35">
      <c r="A111" s="150" t="s">
        <v>1166</v>
      </c>
      <c r="B111" s="27" t="s">
        <v>120</v>
      </c>
      <c r="C111" s="27" t="s">
        <v>1164</v>
      </c>
      <c r="D111" s="83" t="s">
        <v>1165</v>
      </c>
      <c r="E111" s="62" t="s">
        <v>759</v>
      </c>
      <c r="F111" s="62" t="s">
        <v>759</v>
      </c>
      <c r="G111" s="62" t="s">
        <v>759</v>
      </c>
      <c r="H111" s="62" t="s">
        <v>759</v>
      </c>
      <c r="I111" s="62" t="s">
        <v>759</v>
      </c>
      <c r="J111" s="62" t="s">
        <v>759</v>
      </c>
      <c r="K111" s="62" t="s">
        <v>759</v>
      </c>
      <c r="L111" s="62" t="s">
        <v>759</v>
      </c>
      <c r="M111" s="62" t="s">
        <v>759</v>
      </c>
      <c r="N111" s="62" t="s">
        <v>759</v>
      </c>
      <c r="O111" s="62" t="s">
        <v>759</v>
      </c>
      <c r="P111" s="62" t="s">
        <v>759</v>
      </c>
      <c r="Q111" s="62" t="s">
        <v>759</v>
      </c>
      <c r="R111" s="62" t="s">
        <v>759</v>
      </c>
      <c r="S111" s="62"/>
      <c r="T111" s="62"/>
      <c r="U111" s="62"/>
      <c r="V111" s="62"/>
      <c r="W111" s="62"/>
      <c r="X111" s="62"/>
      <c r="Y111" s="62"/>
      <c r="Z111" s="62"/>
      <c r="AA111" s="62"/>
      <c r="AB111" s="62"/>
      <c r="AC111" s="62"/>
      <c r="AD111" s="62"/>
      <c r="AE111" s="62"/>
      <c r="AF111" s="62"/>
      <c r="AG111" s="62"/>
      <c r="AH111" s="62"/>
      <c r="AI111" s="62"/>
      <c r="AJ111" s="62"/>
      <c r="AK111" s="62"/>
      <c r="AL111" s="62"/>
      <c r="AM111" s="62"/>
      <c r="AN111" s="62"/>
      <c r="AO111" s="62"/>
      <c r="AP111" s="62"/>
      <c r="AQ111" s="62"/>
      <c r="AR111" s="62"/>
      <c r="AS111" s="62"/>
      <c r="AT111" s="62"/>
      <c r="AU111" s="62"/>
      <c r="AV111" s="62"/>
      <c r="AW111" s="62"/>
      <c r="AX111" s="62"/>
      <c r="AY111" s="62"/>
      <c r="AZ111" s="62"/>
      <c r="BA111" s="62"/>
      <c r="BB111" s="62"/>
      <c r="BC111" s="62"/>
      <c r="BD111" s="62"/>
      <c r="BE111" s="62"/>
      <c r="BF111" s="62"/>
      <c r="BG111" s="62"/>
      <c r="BH111" s="62"/>
      <c r="BI111" s="62"/>
      <c r="BJ111" s="62"/>
      <c r="BK111" s="62"/>
      <c r="BL111" s="62"/>
      <c r="BM111" s="62"/>
      <c r="BN111" s="62"/>
      <c r="BO111" s="62"/>
      <c r="BP111" s="62"/>
      <c r="BQ111" s="62"/>
      <c r="BR111" s="62"/>
      <c r="BS111" s="62"/>
      <c r="BT111" s="62"/>
      <c r="BU111" s="62"/>
      <c r="BV111" s="62"/>
      <c r="BW111" s="62"/>
      <c r="BX111" s="62"/>
      <c r="BY111" s="62"/>
      <c r="BZ111" s="62"/>
      <c r="CA111" s="62"/>
      <c r="CB111" s="62"/>
      <c r="CC111" s="62"/>
      <c r="CD111" s="62"/>
      <c r="CE111" s="62"/>
      <c r="CF111" s="62"/>
      <c r="CG111" s="62"/>
      <c r="CH111" s="62"/>
      <c r="CI111" s="62"/>
      <c r="CJ111" s="62"/>
      <c r="CK111" s="62"/>
      <c r="CL111" s="62"/>
      <c r="CM111" s="62"/>
      <c r="CN111" s="62"/>
      <c r="CO111" s="62"/>
      <c r="CP111" s="62"/>
      <c r="CQ111" s="62"/>
      <c r="CR111" s="62"/>
      <c r="CS111" s="62"/>
      <c r="CT111" s="62"/>
      <c r="CU111" s="62"/>
      <c r="CV111" s="62"/>
      <c r="CW111" s="62"/>
      <c r="CX111" s="62"/>
      <c r="CY111" s="62"/>
      <c r="CZ111" s="62"/>
      <c r="DA111" s="62"/>
      <c r="DB111" s="62"/>
      <c r="DC111" s="62"/>
      <c r="DD111" s="62"/>
      <c r="DE111" s="62"/>
      <c r="DF111" s="62"/>
      <c r="DG111" s="62"/>
      <c r="DH111" s="62"/>
      <c r="DI111" s="62"/>
      <c r="DJ111" s="62"/>
      <c r="DK111" s="62"/>
      <c r="DL111" s="62"/>
      <c r="DM111" s="62"/>
      <c r="DN111" s="62"/>
      <c r="DO111" s="62"/>
      <c r="DP111" s="62"/>
      <c r="DQ111" s="62"/>
      <c r="DR111" s="62"/>
      <c r="DS111" s="62"/>
      <c r="DT111" s="62"/>
      <c r="DU111" s="62"/>
      <c r="DV111" s="62"/>
      <c r="DW111" s="62"/>
      <c r="DX111" s="62"/>
      <c r="DY111" s="62"/>
      <c r="DZ111" s="62"/>
      <c r="EA111" s="62"/>
      <c r="EB111" s="62"/>
      <c r="EC111" s="62"/>
      <c r="ED111" s="62"/>
      <c r="EE111" s="62"/>
      <c r="EF111" s="62"/>
      <c r="EG111" s="62"/>
      <c r="EH111" s="62"/>
      <c r="EI111" s="62"/>
      <c r="EJ111" s="62"/>
      <c r="EK111" s="62"/>
      <c r="EL111" s="62"/>
      <c r="EM111" s="62"/>
      <c r="EN111" s="62"/>
      <c r="EO111" s="62"/>
      <c r="EP111" s="62"/>
      <c r="EQ111" s="62"/>
      <c r="ER111" s="62"/>
      <c r="ES111" s="62"/>
      <c r="ET111" s="62"/>
      <c r="EU111" s="62"/>
      <c r="EV111" s="62"/>
      <c r="EW111" s="62"/>
      <c r="EX111" s="62"/>
    </row>
    <row r="112" spans="1:154" ht="13.15" x14ac:dyDescent="0.35">
      <c r="A112" s="147"/>
      <c r="B112" s="28"/>
      <c r="C112" s="28"/>
      <c r="D112" s="29"/>
      <c r="E112" s="63"/>
      <c r="F112" s="63"/>
      <c r="G112" s="63"/>
      <c r="H112" s="63"/>
      <c r="I112" s="63"/>
      <c r="J112" s="63"/>
      <c r="K112" s="63"/>
      <c r="L112" s="63"/>
      <c r="M112" s="63"/>
      <c r="N112" s="63"/>
      <c r="O112" s="63"/>
      <c r="P112" s="63"/>
      <c r="Q112" s="63"/>
      <c r="R112" s="63"/>
      <c r="S112" s="63"/>
      <c r="T112" s="63"/>
      <c r="U112" s="63"/>
      <c r="V112" s="63"/>
      <c r="W112" s="63"/>
      <c r="X112" s="63"/>
      <c r="Y112" s="63"/>
      <c r="Z112" s="63"/>
      <c r="AA112" s="63"/>
      <c r="AB112" s="63"/>
      <c r="AC112" s="63"/>
      <c r="AD112" s="63"/>
      <c r="AE112" s="63"/>
      <c r="AF112" s="63"/>
      <c r="AG112" s="63"/>
      <c r="AH112" s="63"/>
      <c r="AI112" s="63"/>
      <c r="AJ112" s="63"/>
      <c r="AK112" s="63"/>
      <c r="AL112" s="63"/>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c r="BR112" s="63"/>
      <c r="BS112" s="63"/>
      <c r="BT112" s="63"/>
      <c r="BU112" s="63"/>
      <c r="BV112" s="63"/>
      <c r="BW112" s="63"/>
      <c r="BX112" s="63"/>
      <c r="BY112" s="63"/>
      <c r="BZ112" s="63"/>
      <c r="CA112" s="63"/>
      <c r="CB112" s="63"/>
      <c r="CC112" s="63"/>
      <c r="CD112" s="63"/>
      <c r="CE112" s="63"/>
      <c r="CF112" s="63"/>
      <c r="CG112" s="63"/>
      <c r="CH112" s="63"/>
      <c r="CI112" s="63"/>
      <c r="CJ112" s="63"/>
      <c r="CK112" s="63"/>
      <c r="CL112" s="63"/>
      <c r="CM112" s="63"/>
      <c r="CN112" s="63"/>
      <c r="CO112" s="63"/>
      <c r="CP112" s="63"/>
      <c r="CQ112" s="63"/>
      <c r="CR112" s="63"/>
      <c r="CS112" s="63"/>
      <c r="CT112" s="63"/>
      <c r="CU112" s="63"/>
      <c r="CV112" s="63"/>
      <c r="CW112" s="63"/>
      <c r="CX112" s="63"/>
      <c r="CY112" s="63"/>
      <c r="CZ112" s="63"/>
      <c r="DA112" s="63"/>
      <c r="DB112" s="63"/>
      <c r="DC112" s="63"/>
      <c r="DD112" s="63"/>
      <c r="DE112" s="63"/>
      <c r="DF112" s="63"/>
      <c r="DG112" s="63"/>
      <c r="DH112" s="63"/>
      <c r="DI112" s="63"/>
      <c r="DJ112" s="63"/>
      <c r="DK112" s="63"/>
      <c r="DL112" s="63"/>
      <c r="DM112" s="63"/>
      <c r="DN112" s="63"/>
      <c r="DO112" s="63"/>
      <c r="DP112" s="63"/>
      <c r="DQ112" s="63"/>
      <c r="DR112" s="63"/>
      <c r="DS112" s="63"/>
      <c r="DT112" s="63"/>
      <c r="DU112" s="63"/>
      <c r="DV112" s="63"/>
      <c r="DW112" s="63"/>
      <c r="DX112" s="63"/>
      <c r="DY112" s="63"/>
      <c r="DZ112" s="63"/>
      <c r="EA112" s="63"/>
      <c r="EB112" s="63"/>
      <c r="EC112" s="63"/>
      <c r="ED112" s="63"/>
      <c r="EE112" s="63"/>
      <c r="EF112" s="63"/>
      <c r="EG112" s="63"/>
      <c r="EH112" s="63"/>
      <c r="EI112" s="63"/>
      <c r="EJ112" s="63"/>
      <c r="EK112" s="63"/>
      <c r="EL112" s="63"/>
      <c r="EM112" s="63"/>
      <c r="EN112" s="63"/>
      <c r="EO112" s="63"/>
      <c r="EP112" s="63"/>
      <c r="EQ112" s="63"/>
      <c r="ER112" s="63"/>
      <c r="ES112" s="63"/>
      <c r="ET112" s="63"/>
      <c r="EU112" s="63"/>
      <c r="EV112" s="63"/>
      <c r="EW112" s="63"/>
      <c r="EX112" s="63"/>
    </row>
    <row r="113" spans="1:154" ht="51" x14ac:dyDescent="0.35">
      <c r="A113" s="150" t="s">
        <v>1170</v>
      </c>
      <c r="B113" s="27" t="s">
        <v>120</v>
      </c>
      <c r="C113" s="27" t="s">
        <v>1168</v>
      </c>
      <c r="D113" s="83" t="s">
        <v>1169</v>
      </c>
      <c r="E113" s="62" t="s">
        <v>115</v>
      </c>
      <c r="F113" s="62" t="s">
        <v>115</v>
      </c>
      <c r="G113" s="62" t="s">
        <v>115</v>
      </c>
      <c r="H113" s="62" t="s">
        <v>115</v>
      </c>
      <c r="I113" s="62" t="s">
        <v>115</v>
      </c>
      <c r="J113" s="62" t="s">
        <v>115</v>
      </c>
      <c r="K113" s="62" t="s">
        <v>115</v>
      </c>
      <c r="L113" s="62" t="s">
        <v>115</v>
      </c>
      <c r="M113" s="62" t="s">
        <v>115</v>
      </c>
      <c r="N113" s="62" t="s">
        <v>115</v>
      </c>
      <c r="O113" s="62" t="s">
        <v>115</v>
      </c>
      <c r="P113" s="62" t="s">
        <v>115</v>
      </c>
      <c r="Q113" s="62" t="s">
        <v>115</v>
      </c>
      <c r="R113" s="62" t="s">
        <v>115</v>
      </c>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62"/>
      <c r="AW113" s="62"/>
      <c r="AX113" s="62"/>
      <c r="AY113" s="62"/>
      <c r="AZ113" s="62"/>
      <c r="BA113" s="62"/>
      <c r="BB113" s="62"/>
      <c r="BC113" s="62"/>
      <c r="BD113" s="62"/>
      <c r="BE113" s="62"/>
      <c r="BF113" s="62"/>
      <c r="BG113" s="62"/>
      <c r="BH113" s="62"/>
      <c r="BI113" s="62"/>
      <c r="BJ113" s="62"/>
      <c r="BK113" s="62"/>
      <c r="BL113" s="62"/>
      <c r="BM113" s="62"/>
      <c r="BN113" s="62"/>
      <c r="BO113" s="62"/>
      <c r="BP113" s="62"/>
      <c r="BQ113" s="62"/>
      <c r="BR113" s="62"/>
      <c r="BS113" s="62"/>
      <c r="BT113" s="62"/>
      <c r="BU113" s="62"/>
      <c r="BV113" s="62"/>
      <c r="BW113" s="62"/>
      <c r="BX113" s="62"/>
      <c r="BY113" s="62"/>
      <c r="BZ113" s="62"/>
      <c r="CA113" s="62"/>
      <c r="CB113" s="62"/>
      <c r="CC113" s="62"/>
      <c r="CD113" s="62"/>
      <c r="CE113" s="62"/>
      <c r="CF113" s="62"/>
      <c r="CG113" s="62"/>
      <c r="CH113" s="62"/>
      <c r="CI113" s="62"/>
      <c r="CJ113" s="62"/>
      <c r="CK113" s="62"/>
      <c r="CL113" s="62"/>
      <c r="CM113" s="62"/>
      <c r="CN113" s="62"/>
      <c r="CO113" s="62"/>
      <c r="CP113" s="62"/>
      <c r="CQ113" s="62"/>
      <c r="CR113" s="62"/>
      <c r="CS113" s="62"/>
      <c r="CT113" s="62"/>
      <c r="CU113" s="62"/>
      <c r="CV113" s="62"/>
      <c r="CW113" s="62"/>
      <c r="CX113" s="62"/>
      <c r="CY113" s="62"/>
      <c r="CZ113" s="62"/>
      <c r="DA113" s="62"/>
      <c r="DB113" s="62"/>
      <c r="DC113" s="62"/>
      <c r="DD113" s="62"/>
      <c r="DE113" s="62"/>
      <c r="DF113" s="62"/>
      <c r="DG113" s="62"/>
      <c r="DH113" s="62"/>
      <c r="DI113" s="62"/>
      <c r="DJ113" s="62"/>
      <c r="DK113" s="62"/>
      <c r="DL113" s="62"/>
      <c r="DM113" s="62"/>
      <c r="DN113" s="62"/>
      <c r="DO113" s="62"/>
      <c r="DP113" s="62"/>
      <c r="DQ113" s="62"/>
      <c r="DR113" s="62"/>
      <c r="DS113" s="62"/>
      <c r="DT113" s="62"/>
      <c r="DU113" s="62"/>
      <c r="DV113" s="62"/>
      <c r="DW113" s="62"/>
      <c r="DX113" s="62"/>
      <c r="DY113" s="62"/>
      <c r="DZ113" s="62"/>
      <c r="EA113" s="62"/>
      <c r="EB113" s="62"/>
      <c r="EC113" s="62"/>
      <c r="ED113" s="62"/>
      <c r="EE113" s="62"/>
      <c r="EF113" s="62"/>
      <c r="EG113" s="62"/>
      <c r="EH113" s="62"/>
      <c r="EI113" s="62"/>
      <c r="EJ113" s="62"/>
      <c r="EK113" s="62"/>
      <c r="EL113" s="62"/>
      <c r="EM113" s="62"/>
      <c r="EN113" s="62"/>
      <c r="EO113" s="62"/>
      <c r="EP113" s="62"/>
      <c r="EQ113" s="62"/>
      <c r="ER113" s="62"/>
      <c r="ES113" s="62"/>
      <c r="ET113" s="62"/>
      <c r="EU113" s="62"/>
      <c r="EV113" s="62"/>
      <c r="EW113" s="62"/>
      <c r="EX113" s="62"/>
    </row>
    <row r="114" spans="1:154" ht="13.15" x14ac:dyDescent="0.35">
      <c r="A114" s="147"/>
      <c r="B114" s="28"/>
      <c r="C114" s="28"/>
      <c r="D114" s="29"/>
      <c r="E114" s="63" t="s">
        <v>1248</v>
      </c>
      <c r="F114" s="63" t="s">
        <v>1248</v>
      </c>
      <c r="G114" s="63" t="s">
        <v>1248</v>
      </c>
      <c r="H114" s="63" t="s">
        <v>1248</v>
      </c>
      <c r="I114" s="63" t="s">
        <v>1248</v>
      </c>
      <c r="J114" s="63" t="s">
        <v>1248</v>
      </c>
      <c r="K114" s="63" t="s">
        <v>1248</v>
      </c>
      <c r="L114" s="63" t="s">
        <v>1248</v>
      </c>
      <c r="M114" s="63" t="s">
        <v>1248</v>
      </c>
      <c r="N114" s="63" t="s">
        <v>1248</v>
      </c>
      <c r="O114" s="63" t="s">
        <v>1248</v>
      </c>
      <c r="P114" s="63" t="s">
        <v>1248</v>
      </c>
      <c r="Q114" s="63" t="s">
        <v>1248</v>
      </c>
      <c r="R114" s="63" t="s">
        <v>1248</v>
      </c>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c r="CI114" s="63"/>
      <c r="CJ114" s="63"/>
      <c r="CK114" s="63"/>
      <c r="CL114" s="63"/>
      <c r="CM114" s="63"/>
      <c r="CN114" s="63"/>
      <c r="CO114" s="63"/>
      <c r="CP114" s="63"/>
      <c r="CQ114" s="63"/>
      <c r="CR114" s="63"/>
      <c r="CS114" s="63"/>
      <c r="CT114" s="63"/>
      <c r="CU114" s="63"/>
      <c r="CV114" s="63"/>
      <c r="CW114" s="63"/>
      <c r="CX114" s="63"/>
      <c r="CY114" s="63"/>
      <c r="CZ114" s="63"/>
      <c r="DA114" s="63"/>
      <c r="DB114" s="63"/>
      <c r="DC114" s="63"/>
      <c r="DD114" s="63"/>
      <c r="DE114" s="63"/>
      <c r="DF114" s="63"/>
      <c r="DG114" s="63"/>
      <c r="DH114" s="63"/>
      <c r="DI114" s="63"/>
      <c r="DJ114" s="63"/>
      <c r="DK114" s="63"/>
      <c r="DL114" s="63"/>
      <c r="DM114" s="63"/>
      <c r="DN114" s="63"/>
      <c r="DO114" s="63"/>
      <c r="DP114" s="63"/>
      <c r="DQ114" s="63"/>
      <c r="DR114" s="63"/>
      <c r="DS114" s="63"/>
      <c r="DT114" s="63"/>
      <c r="DU114" s="63"/>
      <c r="DV114" s="63"/>
      <c r="DW114" s="63"/>
      <c r="DX114" s="63"/>
      <c r="DY114" s="63"/>
      <c r="DZ114" s="63"/>
      <c r="EA114" s="63"/>
      <c r="EB114" s="63"/>
      <c r="EC114" s="63"/>
      <c r="ED114" s="63"/>
      <c r="EE114" s="63"/>
      <c r="EF114" s="63"/>
      <c r="EG114" s="63"/>
      <c r="EH114" s="63"/>
      <c r="EI114" s="63"/>
      <c r="EJ114" s="63"/>
      <c r="EK114" s="63"/>
      <c r="EL114" s="63"/>
      <c r="EM114" s="63"/>
      <c r="EN114" s="63"/>
      <c r="EO114" s="63"/>
      <c r="EP114" s="63"/>
      <c r="EQ114" s="63"/>
      <c r="ER114" s="63"/>
      <c r="ES114" s="63"/>
      <c r="ET114" s="63"/>
      <c r="EU114" s="63"/>
      <c r="EV114" s="63"/>
      <c r="EW114" s="63"/>
      <c r="EX114" s="63"/>
    </row>
    <row r="115" spans="1:154" ht="25.5" x14ac:dyDescent="0.35">
      <c r="A115" s="150" t="s">
        <v>1173</v>
      </c>
      <c r="B115" s="27" t="s">
        <v>120</v>
      </c>
      <c r="C115" s="27" t="s">
        <v>1171</v>
      </c>
      <c r="D115" s="83" t="s">
        <v>1172</v>
      </c>
      <c r="E115" s="62" t="s">
        <v>759</v>
      </c>
      <c r="F115" s="62" t="s">
        <v>759</v>
      </c>
      <c r="G115" s="62" t="s">
        <v>759</v>
      </c>
      <c r="H115" s="62" t="s">
        <v>759</v>
      </c>
      <c r="I115" s="62" t="s">
        <v>759</v>
      </c>
      <c r="J115" s="62" t="s">
        <v>759</v>
      </c>
      <c r="K115" s="62" t="s">
        <v>759</v>
      </c>
      <c r="L115" s="62" t="s">
        <v>759</v>
      </c>
      <c r="M115" s="62" t="s">
        <v>759</v>
      </c>
      <c r="N115" s="62" t="s">
        <v>759</v>
      </c>
      <c r="O115" s="62" t="s">
        <v>759</v>
      </c>
      <c r="P115" s="62" t="s">
        <v>759</v>
      </c>
      <c r="Q115" s="62" t="s">
        <v>759</v>
      </c>
      <c r="R115" s="62" t="s">
        <v>759</v>
      </c>
      <c r="S115" s="62"/>
      <c r="T115" s="62"/>
      <c r="U115" s="62"/>
      <c r="V115" s="62"/>
      <c r="W115" s="62"/>
      <c r="X115" s="62"/>
      <c r="Y115" s="62"/>
      <c r="Z115" s="62"/>
      <c r="AA115" s="62"/>
      <c r="AB115" s="62"/>
      <c r="AC115" s="62"/>
      <c r="AD115" s="62"/>
      <c r="AE115" s="62"/>
      <c r="AF115" s="62"/>
      <c r="AG115" s="62"/>
      <c r="AH115" s="62"/>
      <c r="AI115" s="62"/>
      <c r="AJ115" s="62"/>
      <c r="AK115" s="62"/>
      <c r="AL115" s="62"/>
      <c r="AM115" s="62"/>
      <c r="AN115" s="62"/>
      <c r="AO115" s="62"/>
      <c r="AP115" s="62"/>
      <c r="AQ115" s="62"/>
      <c r="AR115" s="62"/>
      <c r="AS115" s="62"/>
      <c r="AT115" s="62"/>
      <c r="AU115" s="62"/>
      <c r="AV115" s="62"/>
      <c r="AW115" s="62"/>
      <c r="AX115" s="62"/>
      <c r="AY115" s="62"/>
      <c r="AZ115" s="62"/>
      <c r="BA115" s="62"/>
      <c r="BB115" s="62"/>
      <c r="BC115" s="62"/>
      <c r="BD115" s="62"/>
      <c r="BE115" s="62"/>
      <c r="BF115" s="62"/>
      <c r="BG115" s="62"/>
      <c r="BH115" s="62"/>
      <c r="BI115" s="62"/>
      <c r="BJ115" s="62"/>
      <c r="BK115" s="62"/>
      <c r="BL115" s="62"/>
      <c r="BM115" s="62"/>
      <c r="BN115" s="62"/>
      <c r="BO115" s="62"/>
      <c r="BP115" s="62"/>
      <c r="BQ115" s="62"/>
      <c r="BR115" s="62"/>
      <c r="BS115" s="62"/>
      <c r="BT115" s="62"/>
      <c r="BU115" s="62"/>
      <c r="BV115" s="62"/>
      <c r="BW115" s="62"/>
      <c r="BX115" s="62"/>
      <c r="BY115" s="62"/>
      <c r="BZ115" s="62"/>
      <c r="CA115" s="62"/>
      <c r="CB115" s="62"/>
      <c r="CC115" s="62"/>
      <c r="CD115" s="62"/>
      <c r="CE115" s="62"/>
      <c r="CF115" s="62"/>
      <c r="CG115" s="62"/>
      <c r="CH115" s="62"/>
      <c r="CI115" s="62"/>
      <c r="CJ115" s="62"/>
      <c r="CK115" s="62"/>
      <c r="CL115" s="62"/>
      <c r="CM115" s="62"/>
      <c r="CN115" s="62"/>
      <c r="CO115" s="62"/>
      <c r="CP115" s="62"/>
      <c r="CQ115" s="62"/>
      <c r="CR115" s="62"/>
      <c r="CS115" s="62"/>
      <c r="CT115" s="62"/>
      <c r="CU115" s="62"/>
      <c r="CV115" s="62"/>
      <c r="CW115" s="62"/>
      <c r="CX115" s="62"/>
      <c r="CY115" s="62"/>
      <c r="CZ115" s="62"/>
      <c r="DA115" s="62"/>
      <c r="DB115" s="62"/>
      <c r="DC115" s="62"/>
      <c r="DD115" s="62"/>
      <c r="DE115" s="62"/>
      <c r="DF115" s="62"/>
      <c r="DG115" s="62"/>
      <c r="DH115" s="62"/>
      <c r="DI115" s="62"/>
      <c r="DJ115" s="62"/>
      <c r="DK115" s="62"/>
      <c r="DL115" s="62"/>
      <c r="DM115" s="62"/>
      <c r="DN115" s="62"/>
      <c r="DO115" s="62"/>
      <c r="DP115" s="62"/>
      <c r="DQ115" s="62"/>
      <c r="DR115" s="62"/>
      <c r="DS115" s="62"/>
      <c r="DT115" s="62"/>
      <c r="DU115" s="62"/>
      <c r="DV115" s="62"/>
      <c r="DW115" s="62"/>
      <c r="DX115" s="62"/>
      <c r="DY115" s="62"/>
      <c r="DZ115" s="62"/>
      <c r="EA115" s="62"/>
      <c r="EB115" s="62"/>
      <c r="EC115" s="62"/>
      <c r="ED115" s="62"/>
      <c r="EE115" s="62"/>
      <c r="EF115" s="62"/>
      <c r="EG115" s="62"/>
      <c r="EH115" s="62"/>
      <c r="EI115" s="62"/>
      <c r="EJ115" s="62"/>
      <c r="EK115" s="62"/>
      <c r="EL115" s="62"/>
      <c r="EM115" s="62"/>
      <c r="EN115" s="62"/>
      <c r="EO115" s="62"/>
      <c r="EP115" s="62"/>
      <c r="EQ115" s="62"/>
      <c r="ER115" s="62"/>
      <c r="ES115" s="62"/>
      <c r="ET115" s="62"/>
      <c r="EU115" s="62"/>
      <c r="EV115" s="62"/>
      <c r="EW115" s="62"/>
      <c r="EX115" s="62"/>
    </row>
    <row r="116" spans="1:154" ht="168" x14ac:dyDescent="0.35">
      <c r="A116" s="147"/>
      <c r="B116" s="28"/>
      <c r="C116" s="28"/>
      <c r="D116" s="157" t="s">
        <v>1187</v>
      </c>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c r="CI116" s="63"/>
      <c r="CJ116" s="63"/>
      <c r="CK116" s="63"/>
      <c r="CL116" s="63"/>
      <c r="CM116" s="63"/>
      <c r="CN116" s="63"/>
      <c r="CO116" s="63"/>
      <c r="CP116" s="63"/>
      <c r="CQ116" s="63"/>
      <c r="CR116" s="63"/>
      <c r="CS116" s="63"/>
      <c r="CT116" s="63"/>
      <c r="CU116" s="63"/>
      <c r="CV116" s="63"/>
      <c r="CW116" s="63"/>
      <c r="CX116" s="63"/>
      <c r="CY116" s="63"/>
      <c r="CZ116" s="63"/>
      <c r="DA116" s="63"/>
      <c r="DB116" s="63"/>
      <c r="DC116" s="63"/>
      <c r="DD116" s="63"/>
      <c r="DE116" s="63"/>
      <c r="DF116" s="63"/>
      <c r="DG116" s="63"/>
      <c r="DH116" s="63"/>
      <c r="DI116" s="63"/>
      <c r="DJ116" s="63"/>
      <c r="DK116" s="63"/>
      <c r="DL116" s="63"/>
      <c r="DM116" s="63"/>
      <c r="DN116" s="63"/>
      <c r="DO116" s="63"/>
      <c r="DP116" s="63"/>
      <c r="DQ116" s="63"/>
      <c r="DR116" s="63"/>
      <c r="DS116" s="63"/>
      <c r="DT116" s="63"/>
      <c r="DU116" s="63"/>
      <c r="DV116" s="63"/>
      <c r="DW116" s="63"/>
      <c r="DX116" s="63"/>
      <c r="DY116" s="63"/>
      <c r="DZ116" s="63"/>
      <c r="EA116" s="63"/>
      <c r="EB116" s="63"/>
      <c r="EC116" s="63"/>
      <c r="ED116" s="63"/>
      <c r="EE116" s="63"/>
      <c r="EF116" s="63"/>
      <c r="EG116" s="63"/>
      <c r="EH116" s="63"/>
      <c r="EI116" s="63"/>
      <c r="EJ116" s="63"/>
      <c r="EK116" s="63"/>
      <c r="EL116" s="63"/>
      <c r="EM116" s="63"/>
      <c r="EN116" s="63"/>
      <c r="EO116" s="63"/>
      <c r="EP116" s="63"/>
      <c r="EQ116" s="63"/>
      <c r="ER116" s="63"/>
      <c r="ES116" s="63"/>
      <c r="ET116" s="63"/>
      <c r="EU116" s="63"/>
      <c r="EV116" s="63"/>
      <c r="EW116" s="63"/>
      <c r="EX116" s="63"/>
    </row>
    <row r="117" spans="1:154" ht="26.25" x14ac:dyDescent="0.35">
      <c r="A117" s="79" t="s">
        <v>72</v>
      </c>
      <c r="B117" s="31" t="s">
        <v>362</v>
      </c>
      <c r="C117" s="31" t="s">
        <v>1167</v>
      </c>
      <c r="D117" s="82" t="s">
        <v>93</v>
      </c>
      <c r="E117" s="61"/>
      <c r="F117" s="61"/>
      <c r="G117" s="61"/>
      <c r="H117" s="61"/>
      <c r="I117" s="61"/>
      <c r="J117" s="61"/>
      <c r="K117" s="61"/>
      <c r="L117" s="61"/>
      <c r="M117" s="61"/>
      <c r="N117" s="61"/>
      <c r="O117" s="61"/>
      <c r="P117" s="61"/>
      <c r="Q117" s="61"/>
      <c r="R117" s="61"/>
      <c r="S117" s="61"/>
      <c r="T117" s="61"/>
      <c r="U117" s="61"/>
      <c r="V117" s="61"/>
      <c r="W117" s="61"/>
      <c r="X117" s="61"/>
      <c r="Y117" s="61"/>
      <c r="Z117" s="61"/>
      <c r="AA117" s="61"/>
      <c r="AB117" s="61"/>
      <c r="AC117" s="61"/>
      <c r="AD117" s="61"/>
      <c r="AE117" s="61"/>
      <c r="AF117" s="61"/>
      <c r="AG117" s="61"/>
      <c r="AH117" s="61"/>
      <c r="AI117" s="61"/>
      <c r="AJ117" s="61"/>
      <c r="AK117" s="61"/>
      <c r="AL117" s="61"/>
      <c r="AM117" s="61"/>
      <c r="AN117" s="61"/>
      <c r="AO117" s="61"/>
      <c r="AP117" s="61"/>
      <c r="AQ117" s="61"/>
      <c r="AR117" s="61"/>
      <c r="AS117" s="61"/>
      <c r="AT117" s="61"/>
      <c r="AU117" s="61"/>
      <c r="AV117" s="61"/>
      <c r="AW117" s="61"/>
      <c r="AX117" s="61"/>
      <c r="AY117" s="61"/>
      <c r="AZ117" s="61"/>
      <c r="BA117" s="61"/>
      <c r="BB117" s="61"/>
      <c r="BC117" s="61"/>
      <c r="BD117" s="61"/>
      <c r="BE117" s="61"/>
      <c r="BF117" s="61"/>
      <c r="BG117" s="61"/>
      <c r="BH117" s="61"/>
      <c r="BI117" s="61"/>
      <c r="BJ117" s="61"/>
      <c r="BK117" s="61"/>
      <c r="BL117" s="61"/>
      <c r="BM117" s="61"/>
      <c r="BN117" s="61"/>
      <c r="BO117" s="61"/>
      <c r="BP117" s="61"/>
      <c r="BQ117" s="61"/>
      <c r="BR117" s="61"/>
      <c r="BS117" s="61"/>
      <c r="BT117" s="61"/>
      <c r="BU117" s="61"/>
      <c r="BV117" s="61"/>
      <c r="BW117" s="61"/>
      <c r="BX117" s="61"/>
      <c r="BY117" s="61"/>
      <c r="BZ117" s="61"/>
      <c r="CA117" s="61"/>
      <c r="CB117" s="61"/>
      <c r="CC117" s="61"/>
      <c r="CD117" s="61"/>
      <c r="CE117" s="61"/>
      <c r="CF117" s="61"/>
      <c r="CG117" s="61"/>
      <c r="CH117" s="61"/>
      <c r="CI117" s="61"/>
      <c r="CJ117" s="61"/>
      <c r="CK117" s="61"/>
      <c r="CL117" s="61"/>
      <c r="CM117" s="61"/>
      <c r="CN117" s="61"/>
      <c r="CO117" s="61"/>
      <c r="CP117" s="61"/>
      <c r="CQ117" s="61"/>
      <c r="CR117" s="61"/>
      <c r="CS117" s="61"/>
      <c r="CT117" s="61"/>
      <c r="CU117" s="61"/>
      <c r="CV117" s="61"/>
      <c r="CW117" s="61"/>
      <c r="CX117" s="61"/>
      <c r="CY117" s="61"/>
      <c r="CZ117" s="61"/>
      <c r="DA117" s="61"/>
      <c r="DB117" s="61"/>
      <c r="DC117" s="61"/>
      <c r="DD117" s="61"/>
      <c r="DE117" s="61"/>
      <c r="DF117" s="61"/>
      <c r="DG117" s="61"/>
      <c r="DH117" s="61"/>
      <c r="DI117" s="61"/>
      <c r="DJ117" s="61"/>
      <c r="DK117" s="61"/>
      <c r="DL117" s="61"/>
      <c r="DM117" s="61"/>
      <c r="DN117" s="61"/>
      <c r="DO117" s="61"/>
      <c r="DP117" s="61"/>
      <c r="DQ117" s="61"/>
      <c r="DR117" s="61"/>
      <c r="DS117" s="61"/>
      <c r="DT117" s="61"/>
      <c r="DU117" s="61"/>
      <c r="DV117" s="61"/>
      <c r="DW117" s="61"/>
      <c r="DX117" s="61"/>
      <c r="DY117" s="61"/>
      <c r="DZ117" s="61"/>
      <c r="EA117" s="61"/>
      <c r="EB117" s="61"/>
      <c r="EC117" s="61"/>
      <c r="ED117" s="61"/>
      <c r="EE117" s="61"/>
      <c r="EF117" s="61"/>
      <c r="EG117" s="61"/>
      <c r="EH117" s="61"/>
      <c r="EI117" s="61"/>
      <c r="EJ117" s="61"/>
      <c r="EK117" s="61"/>
      <c r="EL117" s="61"/>
      <c r="EM117" s="61"/>
      <c r="EN117" s="61"/>
      <c r="EO117" s="61"/>
      <c r="EP117" s="61"/>
      <c r="EQ117" s="61"/>
      <c r="ER117" s="61"/>
      <c r="ES117" s="61"/>
      <c r="ET117" s="61"/>
      <c r="EU117" s="61"/>
      <c r="EV117" s="61"/>
      <c r="EW117" s="61"/>
      <c r="EX117" s="61"/>
    </row>
    <row r="118" spans="1:154" ht="51" x14ac:dyDescent="0.35">
      <c r="A118" s="150" t="s">
        <v>110</v>
      </c>
      <c r="B118" s="27" t="s">
        <v>120</v>
      </c>
      <c r="C118" s="27" t="s">
        <v>189</v>
      </c>
      <c r="D118" s="84" t="s">
        <v>194</v>
      </c>
      <c r="E118" s="62" t="s">
        <v>115</v>
      </c>
      <c r="F118" s="62" t="s">
        <v>115</v>
      </c>
      <c r="G118" s="62" t="s">
        <v>115</v>
      </c>
      <c r="H118" s="62" t="s">
        <v>115</v>
      </c>
      <c r="I118" s="62" t="s">
        <v>115</v>
      </c>
      <c r="J118" s="62" t="s">
        <v>115</v>
      </c>
      <c r="K118" s="62" t="s">
        <v>115</v>
      </c>
      <c r="L118" s="62" t="s">
        <v>115</v>
      </c>
      <c r="M118" s="62" t="s">
        <v>115</v>
      </c>
      <c r="N118" s="62" t="s">
        <v>115</v>
      </c>
      <c r="O118" s="62" t="s">
        <v>115</v>
      </c>
      <c r="P118" s="62" t="s">
        <v>115</v>
      </c>
      <c r="Q118" s="62" t="s">
        <v>115</v>
      </c>
      <c r="R118" s="62" t="s">
        <v>115</v>
      </c>
      <c r="S118" s="62"/>
      <c r="T118" s="62"/>
      <c r="U118" s="62"/>
      <c r="V118" s="62"/>
      <c r="W118" s="62"/>
      <c r="X118" s="62"/>
      <c r="Y118" s="62"/>
      <c r="Z118" s="62"/>
      <c r="AA118" s="62"/>
      <c r="AB118" s="62"/>
      <c r="AC118" s="62"/>
      <c r="AD118" s="62"/>
      <c r="AE118" s="62"/>
      <c r="AF118" s="62"/>
      <c r="AG118" s="62"/>
      <c r="AH118" s="62"/>
      <c r="AI118" s="62"/>
      <c r="AJ118" s="62"/>
      <c r="AK118" s="62"/>
      <c r="AL118" s="62"/>
      <c r="AM118" s="62"/>
      <c r="AN118" s="62"/>
      <c r="AO118" s="62"/>
      <c r="AP118" s="62"/>
      <c r="AQ118" s="62"/>
      <c r="AR118" s="62"/>
      <c r="AS118" s="62"/>
      <c r="AT118" s="62"/>
      <c r="AU118" s="62"/>
      <c r="AV118" s="62"/>
      <c r="AW118" s="62"/>
      <c r="AX118" s="62"/>
      <c r="AY118" s="62"/>
      <c r="AZ118" s="62"/>
      <c r="BA118" s="62"/>
      <c r="BB118" s="62"/>
      <c r="BC118" s="62"/>
      <c r="BD118" s="62"/>
      <c r="BE118" s="62"/>
      <c r="BF118" s="62"/>
      <c r="BG118" s="62"/>
      <c r="BH118" s="62"/>
      <c r="BI118" s="62"/>
      <c r="BJ118" s="62"/>
      <c r="BK118" s="62"/>
      <c r="BL118" s="62"/>
      <c r="BM118" s="62"/>
      <c r="BN118" s="62"/>
      <c r="BO118" s="62"/>
      <c r="BP118" s="62"/>
      <c r="BQ118" s="62"/>
      <c r="BR118" s="62"/>
      <c r="BS118" s="62"/>
      <c r="BT118" s="62"/>
      <c r="BU118" s="62"/>
      <c r="BV118" s="62"/>
      <c r="BW118" s="62"/>
      <c r="BX118" s="62"/>
      <c r="BY118" s="62"/>
      <c r="BZ118" s="62"/>
      <c r="CA118" s="62"/>
      <c r="CB118" s="62"/>
      <c r="CC118" s="62"/>
      <c r="CD118" s="62"/>
      <c r="CE118" s="62"/>
      <c r="CF118" s="62"/>
      <c r="CG118" s="62"/>
      <c r="CH118" s="62"/>
      <c r="CI118" s="62"/>
      <c r="CJ118" s="62"/>
      <c r="CK118" s="62"/>
      <c r="CL118" s="62"/>
      <c r="CM118" s="62"/>
      <c r="CN118" s="62"/>
      <c r="CO118" s="62"/>
      <c r="CP118" s="62"/>
      <c r="CQ118" s="62"/>
      <c r="CR118" s="62"/>
      <c r="CS118" s="62"/>
      <c r="CT118" s="62"/>
      <c r="CU118" s="62"/>
      <c r="CV118" s="62"/>
      <c r="CW118" s="62"/>
      <c r="CX118" s="62"/>
      <c r="CY118" s="62"/>
      <c r="CZ118" s="62"/>
      <c r="DA118" s="62"/>
      <c r="DB118" s="62"/>
      <c r="DC118" s="62"/>
      <c r="DD118" s="62"/>
      <c r="DE118" s="62"/>
      <c r="DF118" s="62"/>
      <c r="DG118" s="62"/>
      <c r="DH118" s="62"/>
      <c r="DI118" s="62"/>
      <c r="DJ118" s="62"/>
      <c r="DK118" s="62"/>
      <c r="DL118" s="62"/>
      <c r="DM118" s="62"/>
      <c r="DN118" s="62"/>
      <c r="DO118" s="62"/>
      <c r="DP118" s="62"/>
      <c r="DQ118" s="62"/>
      <c r="DR118" s="62"/>
      <c r="DS118" s="62"/>
      <c r="DT118" s="62"/>
      <c r="DU118" s="62"/>
      <c r="DV118" s="62"/>
      <c r="DW118" s="62"/>
      <c r="DX118" s="62"/>
      <c r="DY118" s="62"/>
      <c r="DZ118" s="62"/>
      <c r="EA118" s="62"/>
      <c r="EB118" s="62"/>
      <c r="EC118" s="62"/>
      <c r="ED118" s="62"/>
      <c r="EE118" s="62"/>
      <c r="EF118" s="62"/>
      <c r="EG118" s="62"/>
      <c r="EH118" s="62"/>
      <c r="EI118" s="62"/>
      <c r="EJ118" s="62"/>
      <c r="EK118" s="62"/>
      <c r="EL118" s="62"/>
      <c r="EM118" s="62"/>
      <c r="EN118" s="62"/>
      <c r="EO118" s="62"/>
      <c r="EP118" s="62"/>
      <c r="EQ118" s="62"/>
      <c r="ER118" s="62"/>
      <c r="ES118" s="62"/>
      <c r="ET118" s="62"/>
      <c r="EU118" s="62"/>
      <c r="EV118" s="62"/>
      <c r="EW118" s="62"/>
      <c r="EX118" s="62"/>
    </row>
    <row r="119" spans="1:154" ht="13.15" x14ac:dyDescent="0.35">
      <c r="A119" s="147"/>
      <c r="B119" s="28"/>
      <c r="C119" s="28"/>
      <c r="D119" s="29"/>
      <c r="E119" s="63" t="s">
        <v>1024</v>
      </c>
      <c r="F119" s="63" t="s">
        <v>1024</v>
      </c>
      <c r="G119" s="63" t="s">
        <v>1024</v>
      </c>
      <c r="H119" s="63" t="s">
        <v>1024</v>
      </c>
      <c r="I119" s="63" t="s">
        <v>1024</v>
      </c>
      <c r="J119" s="63" t="s">
        <v>1024</v>
      </c>
      <c r="K119" s="63" t="s">
        <v>1024</v>
      </c>
      <c r="L119" s="63" t="s">
        <v>1024</v>
      </c>
      <c r="M119" s="63" t="s">
        <v>1024</v>
      </c>
      <c r="N119" s="63" t="s">
        <v>1024</v>
      </c>
      <c r="O119" s="63" t="s">
        <v>1024</v>
      </c>
      <c r="P119" s="63" t="s">
        <v>1024</v>
      </c>
      <c r="Q119" s="63" t="s">
        <v>1024</v>
      </c>
      <c r="R119" s="63" t="s">
        <v>1024</v>
      </c>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c r="BR119" s="63"/>
      <c r="BS119" s="63"/>
      <c r="BT119" s="63"/>
      <c r="BU119" s="63"/>
      <c r="BV119" s="63"/>
      <c r="BW119" s="63"/>
      <c r="BX119" s="63"/>
      <c r="BY119" s="63"/>
      <c r="BZ119" s="63"/>
      <c r="CA119" s="63"/>
      <c r="CB119" s="63"/>
      <c r="CC119" s="63"/>
      <c r="CD119" s="63"/>
      <c r="CE119" s="63"/>
      <c r="CF119" s="63"/>
      <c r="CG119" s="63"/>
      <c r="CH119" s="63"/>
      <c r="CI119" s="63"/>
      <c r="CJ119" s="63"/>
      <c r="CK119" s="63"/>
      <c r="CL119" s="63"/>
      <c r="CM119" s="63"/>
      <c r="CN119" s="63"/>
      <c r="CO119" s="63"/>
      <c r="CP119" s="63"/>
      <c r="CQ119" s="63"/>
      <c r="CR119" s="63"/>
      <c r="CS119" s="63"/>
      <c r="CT119" s="63"/>
      <c r="CU119" s="63"/>
      <c r="CV119" s="63"/>
      <c r="CW119" s="63"/>
      <c r="CX119" s="63"/>
      <c r="CY119" s="63"/>
      <c r="CZ119" s="63"/>
      <c r="DA119" s="63"/>
      <c r="DB119" s="63"/>
      <c r="DC119" s="63"/>
      <c r="DD119" s="63"/>
      <c r="DE119" s="63"/>
      <c r="DF119" s="63"/>
      <c r="DG119" s="63"/>
      <c r="DH119" s="63"/>
      <c r="DI119" s="63"/>
      <c r="DJ119" s="63"/>
      <c r="DK119" s="63"/>
      <c r="DL119" s="63"/>
      <c r="DM119" s="63"/>
      <c r="DN119" s="63"/>
      <c r="DO119" s="63"/>
      <c r="DP119" s="63"/>
      <c r="DQ119" s="63"/>
      <c r="DR119" s="63"/>
      <c r="DS119" s="63"/>
      <c r="DT119" s="63"/>
      <c r="DU119" s="63"/>
      <c r="DV119" s="63"/>
      <c r="DW119" s="63"/>
      <c r="DX119" s="63"/>
      <c r="DY119" s="63"/>
      <c r="DZ119" s="63"/>
      <c r="EA119" s="63"/>
      <c r="EB119" s="63"/>
      <c r="EC119" s="63"/>
      <c r="ED119" s="63"/>
      <c r="EE119" s="63"/>
      <c r="EF119" s="63"/>
      <c r="EG119" s="63"/>
      <c r="EH119" s="63"/>
      <c r="EI119" s="63"/>
      <c r="EJ119" s="63"/>
      <c r="EK119" s="63"/>
      <c r="EL119" s="63"/>
      <c r="EM119" s="63"/>
      <c r="EN119" s="63"/>
      <c r="EO119" s="63"/>
      <c r="EP119" s="63"/>
      <c r="EQ119" s="63"/>
      <c r="ER119" s="63"/>
      <c r="ES119" s="63"/>
      <c r="ET119" s="63"/>
      <c r="EU119" s="63"/>
      <c r="EV119" s="63"/>
      <c r="EW119" s="63"/>
      <c r="EX119" s="63"/>
    </row>
    <row r="120" spans="1:154" ht="38.25" x14ac:dyDescent="0.35">
      <c r="A120" s="150" t="s">
        <v>111</v>
      </c>
      <c r="B120" s="27" t="s">
        <v>120</v>
      </c>
      <c r="C120" s="27" t="s">
        <v>190</v>
      </c>
      <c r="D120" s="30" t="s">
        <v>195</v>
      </c>
      <c r="E120" s="62" t="s">
        <v>759</v>
      </c>
      <c r="F120" s="62" t="s">
        <v>759</v>
      </c>
      <c r="G120" s="62" t="s">
        <v>759</v>
      </c>
      <c r="H120" s="62" t="s">
        <v>759</v>
      </c>
      <c r="I120" s="62" t="s">
        <v>759</v>
      </c>
      <c r="J120" s="62" t="s">
        <v>759</v>
      </c>
      <c r="K120" s="62" t="s">
        <v>759</v>
      </c>
      <c r="L120" s="62" t="s">
        <v>759</v>
      </c>
      <c r="M120" s="62" t="s">
        <v>759</v>
      </c>
      <c r="N120" s="62" t="s">
        <v>759</v>
      </c>
      <c r="O120" s="62" t="s">
        <v>759</v>
      </c>
      <c r="P120" s="62" t="s">
        <v>759</v>
      </c>
      <c r="Q120" s="62" t="s">
        <v>759</v>
      </c>
      <c r="R120" s="62" t="s">
        <v>759</v>
      </c>
      <c r="S120" s="62"/>
      <c r="T120" s="62"/>
      <c r="U120" s="62"/>
      <c r="V120" s="62"/>
      <c r="W120" s="62"/>
      <c r="X120" s="62"/>
      <c r="Y120" s="62"/>
      <c r="Z120" s="62"/>
      <c r="AA120" s="62"/>
      <c r="AB120" s="62"/>
      <c r="AC120" s="62"/>
      <c r="AD120" s="62"/>
      <c r="AE120" s="62"/>
      <c r="AF120" s="62"/>
      <c r="AG120" s="62"/>
      <c r="AH120" s="62"/>
      <c r="AI120" s="62"/>
      <c r="AJ120" s="62"/>
      <c r="AK120" s="62"/>
      <c r="AL120" s="62"/>
      <c r="AM120" s="62"/>
      <c r="AN120" s="62"/>
      <c r="AO120" s="62"/>
      <c r="AP120" s="62"/>
      <c r="AQ120" s="62"/>
      <c r="AR120" s="62"/>
      <c r="AS120" s="62"/>
      <c r="AT120" s="62"/>
      <c r="AU120" s="62"/>
      <c r="AV120" s="62"/>
      <c r="AW120" s="62"/>
      <c r="AX120" s="62"/>
      <c r="AY120" s="62"/>
      <c r="AZ120" s="62"/>
      <c r="BA120" s="62"/>
      <c r="BB120" s="62"/>
      <c r="BC120" s="62"/>
      <c r="BD120" s="62"/>
      <c r="BE120" s="62"/>
      <c r="BF120" s="62"/>
      <c r="BG120" s="62"/>
      <c r="BH120" s="62"/>
      <c r="BI120" s="62"/>
      <c r="BJ120" s="62"/>
      <c r="BK120" s="62"/>
      <c r="BL120" s="62"/>
      <c r="BM120" s="62"/>
      <c r="BN120" s="62"/>
      <c r="BO120" s="62"/>
      <c r="BP120" s="62"/>
      <c r="BQ120" s="62"/>
      <c r="BR120" s="62"/>
      <c r="BS120" s="62"/>
      <c r="BT120" s="62"/>
      <c r="BU120" s="62"/>
      <c r="BV120" s="62"/>
      <c r="BW120" s="62"/>
      <c r="BX120" s="62"/>
      <c r="BY120" s="62"/>
      <c r="BZ120" s="62"/>
      <c r="CA120" s="62"/>
      <c r="CB120" s="62"/>
      <c r="CC120" s="62"/>
      <c r="CD120" s="62"/>
      <c r="CE120" s="62"/>
      <c r="CF120" s="62"/>
      <c r="CG120" s="62"/>
      <c r="CH120" s="62"/>
      <c r="CI120" s="62"/>
      <c r="CJ120" s="62"/>
      <c r="CK120" s="62"/>
      <c r="CL120" s="62"/>
      <c r="CM120" s="62"/>
      <c r="CN120" s="62"/>
      <c r="CO120" s="62"/>
      <c r="CP120" s="62"/>
      <c r="CQ120" s="62"/>
      <c r="CR120" s="62"/>
      <c r="CS120" s="62"/>
      <c r="CT120" s="62"/>
      <c r="CU120" s="62"/>
      <c r="CV120" s="62"/>
      <c r="CW120" s="62"/>
      <c r="CX120" s="62"/>
      <c r="CY120" s="62"/>
      <c r="CZ120" s="62"/>
      <c r="DA120" s="62"/>
      <c r="DB120" s="62"/>
      <c r="DC120" s="62"/>
      <c r="DD120" s="62"/>
      <c r="DE120" s="62"/>
      <c r="DF120" s="62"/>
      <c r="DG120" s="62"/>
      <c r="DH120" s="62"/>
      <c r="DI120" s="62"/>
      <c r="DJ120" s="62"/>
      <c r="DK120" s="62"/>
      <c r="DL120" s="62"/>
      <c r="DM120" s="62"/>
      <c r="DN120" s="62"/>
      <c r="DO120" s="62"/>
      <c r="DP120" s="62"/>
      <c r="DQ120" s="62"/>
      <c r="DR120" s="62"/>
      <c r="DS120" s="62"/>
      <c r="DT120" s="62"/>
      <c r="DU120" s="62"/>
      <c r="DV120" s="62"/>
      <c r="DW120" s="62"/>
      <c r="DX120" s="62"/>
      <c r="DY120" s="62"/>
      <c r="DZ120" s="62"/>
      <c r="EA120" s="62"/>
      <c r="EB120" s="62"/>
      <c r="EC120" s="62"/>
      <c r="ED120" s="62"/>
      <c r="EE120" s="62"/>
      <c r="EF120" s="62"/>
      <c r="EG120" s="62"/>
      <c r="EH120" s="62"/>
      <c r="EI120" s="62"/>
      <c r="EJ120" s="62"/>
      <c r="EK120" s="62"/>
      <c r="EL120" s="62"/>
      <c r="EM120" s="62"/>
      <c r="EN120" s="62"/>
      <c r="EO120" s="62"/>
      <c r="EP120" s="62"/>
      <c r="EQ120" s="62"/>
      <c r="ER120" s="62"/>
      <c r="ES120" s="62"/>
      <c r="ET120" s="62"/>
      <c r="EU120" s="62"/>
      <c r="EV120" s="62"/>
      <c r="EW120" s="62"/>
      <c r="EX120" s="62"/>
    </row>
    <row r="121" spans="1:154" ht="13.15" x14ac:dyDescent="0.35">
      <c r="A121" s="147"/>
      <c r="B121" s="28"/>
      <c r="C121" s="28"/>
      <c r="D121" s="29"/>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c r="CM121" s="63"/>
      <c r="CN121" s="63"/>
      <c r="CO121" s="63"/>
      <c r="CP121" s="63"/>
      <c r="CQ121" s="63"/>
      <c r="CR121" s="63"/>
      <c r="CS121" s="63"/>
      <c r="CT121" s="63"/>
      <c r="CU121" s="63"/>
      <c r="CV121" s="63"/>
      <c r="CW121" s="63"/>
      <c r="CX121" s="63"/>
      <c r="CY121" s="63"/>
      <c r="CZ121" s="63"/>
      <c r="DA121" s="63"/>
      <c r="DB121" s="63"/>
      <c r="DC121" s="63"/>
      <c r="DD121" s="63"/>
      <c r="DE121" s="63"/>
      <c r="DF121" s="63"/>
      <c r="DG121" s="63"/>
      <c r="DH121" s="63"/>
      <c r="DI121" s="63"/>
      <c r="DJ121" s="63"/>
      <c r="DK121" s="63"/>
      <c r="DL121" s="63"/>
      <c r="DM121" s="63"/>
      <c r="DN121" s="63"/>
      <c r="DO121" s="63"/>
      <c r="DP121" s="63"/>
      <c r="DQ121" s="63"/>
      <c r="DR121" s="63"/>
      <c r="DS121" s="63"/>
      <c r="DT121" s="63"/>
      <c r="DU121" s="63"/>
      <c r="DV121" s="63"/>
      <c r="DW121" s="63"/>
      <c r="DX121" s="63"/>
      <c r="DY121" s="63"/>
      <c r="DZ121" s="63"/>
      <c r="EA121" s="63"/>
      <c r="EB121" s="63"/>
      <c r="EC121" s="63"/>
      <c r="ED121" s="63"/>
      <c r="EE121" s="63"/>
      <c r="EF121" s="63"/>
      <c r="EG121" s="63"/>
      <c r="EH121" s="63"/>
      <c r="EI121" s="63"/>
      <c r="EJ121" s="63"/>
      <c r="EK121" s="63"/>
      <c r="EL121" s="63"/>
      <c r="EM121" s="63"/>
      <c r="EN121" s="63"/>
      <c r="EO121" s="63"/>
      <c r="EP121" s="63"/>
      <c r="EQ121" s="63"/>
      <c r="ER121" s="63"/>
      <c r="ES121" s="63"/>
      <c r="ET121" s="63"/>
      <c r="EU121" s="63"/>
      <c r="EV121" s="63"/>
      <c r="EW121" s="63"/>
      <c r="EX121" s="63"/>
    </row>
    <row r="122" spans="1:154" ht="25.5" x14ac:dyDescent="0.35">
      <c r="A122" s="150" t="s">
        <v>112</v>
      </c>
      <c r="B122" s="27" t="s">
        <v>120</v>
      </c>
      <c r="C122" s="27" t="s">
        <v>191</v>
      </c>
      <c r="D122" s="30" t="s">
        <v>196</v>
      </c>
      <c r="E122" s="62" t="s">
        <v>759</v>
      </c>
      <c r="F122" s="62" t="s">
        <v>759</v>
      </c>
      <c r="G122" s="62" t="s">
        <v>759</v>
      </c>
      <c r="H122" s="62" t="s">
        <v>759</v>
      </c>
      <c r="I122" s="62" t="s">
        <v>759</v>
      </c>
      <c r="J122" s="62" t="s">
        <v>759</v>
      </c>
      <c r="K122" s="62" t="s">
        <v>759</v>
      </c>
      <c r="L122" s="62" t="s">
        <v>759</v>
      </c>
      <c r="M122" s="62" t="s">
        <v>759</v>
      </c>
      <c r="N122" s="62" t="s">
        <v>759</v>
      </c>
      <c r="O122" s="62" t="s">
        <v>759</v>
      </c>
      <c r="P122" s="62" t="s">
        <v>759</v>
      </c>
      <c r="Q122" s="62" t="s">
        <v>759</v>
      </c>
      <c r="R122" s="62" t="s">
        <v>759</v>
      </c>
      <c r="S122" s="62"/>
      <c r="T122" s="62"/>
      <c r="U122" s="62"/>
      <c r="V122" s="62"/>
      <c r="W122" s="62"/>
      <c r="X122" s="62"/>
      <c r="Y122" s="62"/>
      <c r="Z122" s="62"/>
      <c r="AA122" s="62"/>
      <c r="AB122" s="62"/>
      <c r="AC122" s="62"/>
      <c r="AD122" s="62"/>
      <c r="AE122" s="62"/>
      <c r="AF122" s="62"/>
      <c r="AG122" s="62"/>
      <c r="AH122" s="62"/>
      <c r="AI122" s="62"/>
      <c r="AJ122" s="62"/>
      <c r="AK122" s="62"/>
      <c r="AL122" s="62"/>
      <c r="AM122" s="62"/>
      <c r="AN122" s="62"/>
      <c r="AO122" s="62"/>
      <c r="AP122" s="62"/>
      <c r="AQ122" s="62"/>
      <c r="AR122" s="62"/>
      <c r="AS122" s="62"/>
      <c r="AT122" s="62"/>
      <c r="AU122" s="62"/>
      <c r="AV122" s="62"/>
      <c r="AW122" s="62"/>
      <c r="AX122" s="62"/>
      <c r="AY122" s="62"/>
      <c r="AZ122" s="62"/>
      <c r="BA122" s="62"/>
      <c r="BB122" s="62"/>
      <c r="BC122" s="62"/>
      <c r="BD122" s="62"/>
      <c r="BE122" s="62"/>
      <c r="BF122" s="62"/>
      <c r="BG122" s="62"/>
      <c r="BH122" s="62"/>
      <c r="BI122" s="62"/>
      <c r="BJ122" s="62"/>
      <c r="BK122" s="62"/>
      <c r="BL122" s="62"/>
      <c r="BM122" s="62"/>
      <c r="BN122" s="62"/>
      <c r="BO122" s="62"/>
      <c r="BP122" s="62"/>
      <c r="BQ122" s="62"/>
      <c r="BR122" s="62"/>
      <c r="BS122" s="62"/>
      <c r="BT122" s="62"/>
      <c r="BU122" s="62"/>
      <c r="BV122" s="62"/>
      <c r="BW122" s="62"/>
      <c r="BX122" s="62"/>
      <c r="BY122" s="62"/>
      <c r="BZ122" s="62"/>
      <c r="CA122" s="62"/>
      <c r="CB122" s="62"/>
      <c r="CC122" s="62"/>
      <c r="CD122" s="62"/>
      <c r="CE122" s="62"/>
      <c r="CF122" s="62"/>
      <c r="CG122" s="62"/>
      <c r="CH122" s="62"/>
      <c r="CI122" s="62"/>
      <c r="CJ122" s="62"/>
      <c r="CK122" s="62"/>
      <c r="CL122" s="62"/>
      <c r="CM122" s="62"/>
      <c r="CN122" s="62"/>
      <c r="CO122" s="62"/>
      <c r="CP122" s="62"/>
      <c r="CQ122" s="62"/>
      <c r="CR122" s="62"/>
      <c r="CS122" s="62"/>
      <c r="CT122" s="62"/>
      <c r="CU122" s="62"/>
      <c r="CV122" s="62"/>
      <c r="CW122" s="62"/>
      <c r="CX122" s="62"/>
      <c r="CY122" s="62"/>
      <c r="CZ122" s="62"/>
      <c r="DA122" s="62"/>
      <c r="DB122" s="62"/>
      <c r="DC122" s="62"/>
      <c r="DD122" s="62"/>
      <c r="DE122" s="62"/>
      <c r="DF122" s="62"/>
      <c r="DG122" s="62"/>
      <c r="DH122" s="62"/>
      <c r="DI122" s="62"/>
      <c r="DJ122" s="62"/>
      <c r="DK122" s="62"/>
      <c r="DL122" s="62"/>
      <c r="DM122" s="62"/>
      <c r="DN122" s="62"/>
      <c r="DO122" s="62"/>
      <c r="DP122" s="62"/>
      <c r="DQ122" s="62"/>
      <c r="DR122" s="62"/>
      <c r="DS122" s="62"/>
      <c r="DT122" s="62"/>
      <c r="DU122" s="62"/>
      <c r="DV122" s="62"/>
      <c r="DW122" s="62"/>
      <c r="DX122" s="62"/>
      <c r="DY122" s="62"/>
      <c r="DZ122" s="62"/>
      <c r="EA122" s="62"/>
      <c r="EB122" s="62"/>
      <c r="EC122" s="62"/>
      <c r="ED122" s="62"/>
      <c r="EE122" s="62"/>
      <c r="EF122" s="62"/>
      <c r="EG122" s="62"/>
      <c r="EH122" s="62"/>
      <c r="EI122" s="62"/>
      <c r="EJ122" s="62"/>
      <c r="EK122" s="62"/>
      <c r="EL122" s="62"/>
      <c r="EM122" s="62"/>
      <c r="EN122" s="62"/>
      <c r="EO122" s="62"/>
      <c r="EP122" s="62"/>
      <c r="EQ122" s="62"/>
      <c r="ER122" s="62"/>
      <c r="ES122" s="62"/>
      <c r="ET122" s="62"/>
      <c r="EU122" s="62"/>
      <c r="EV122" s="62"/>
      <c r="EW122" s="62"/>
      <c r="EX122" s="62"/>
    </row>
    <row r="123" spans="1:154" ht="13.15" x14ac:dyDescent="0.35">
      <c r="A123" s="147"/>
      <c r="B123" s="28"/>
      <c r="C123" s="28"/>
      <c r="D123" s="29"/>
      <c r="E123" s="63"/>
      <c r="F123" s="63"/>
      <c r="G123" s="63"/>
      <c r="H123" s="63"/>
      <c r="I123" s="63"/>
      <c r="J123" s="63"/>
      <c r="K123" s="63"/>
      <c r="L123" s="63"/>
      <c r="M123" s="63"/>
      <c r="N123" s="63"/>
      <c r="O123" s="63"/>
      <c r="P123" s="63"/>
      <c r="Q123" s="63"/>
      <c r="R123" s="63"/>
      <c r="S123" s="63"/>
      <c r="T123" s="63"/>
      <c r="U123" s="63"/>
      <c r="V123" s="63"/>
      <c r="W123" s="63"/>
      <c r="X123" s="63"/>
      <c r="Y123" s="63"/>
      <c r="Z123" s="63"/>
      <c r="AA123" s="63"/>
      <c r="AB123" s="63"/>
      <c r="AC123" s="63"/>
      <c r="AD123" s="63"/>
      <c r="AE123" s="63"/>
      <c r="AF123" s="63"/>
      <c r="AG123" s="63"/>
      <c r="AH123" s="63"/>
      <c r="AI123" s="63"/>
      <c r="AJ123" s="63"/>
      <c r="AK123" s="63"/>
      <c r="AL123" s="63"/>
      <c r="AM123" s="63"/>
      <c r="AN123" s="63"/>
      <c r="AO123" s="63"/>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3"/>
      <c r="BQ123" s="63"/>
      <c r="BR123" s="63"/>
      <c r="BS123" s="63"/>
      <c r="BT123" s="63"/>
      <c r="BU123" s="63"/>
      <c r="BV123" s="63"/>
      <c r="BW123" s="63"/>
      <c r="BX123" s="63"/>
      <c r="BY123" s="63"/>
      <c r="BZ123" s="63"/>
      <c r="CA123" s="63"/>
      <c r="CB123" s="63"/>
      <c r="CC123" s="63"/>
      <c r="CD123" s="63"/>
      <c r="CE123" s="63"/>
      <c r="CF123" s="63"/>
      <c r="CG123" s="63"/>
      <c r="CH123" s="63"/>
      <c r="CI123" s="63"/>
      <c r="CJ123" s="63"/>
      <c r="CK123" s="63"/>
      <c r="CL123" s="63"/>
      <c r="CM123" s="63"/>
      <c r="CN123" s="63"/>
      <c r="CO123" s="63"/>
      <c r="CP123" s="63"/>
      <c r="CQ123" s="63"/>
      <c r="CR123" s="63"/>
      <c r="CS123" s="63"/>
      <c r="CT123" s="63"/>
      <c r="CU123" s="63"/>
      <c r="CV123" s="63"/>
      <c r="CW123" s="63"/>
      <c r="CX123" s="63"/>
      <c r="CY123" s="63"/>
      <c r="CZ123" s="63"/>
      <c r="DA123" s="63"/>
      <c r="DB123" s="63"/>
      <c r="DC123" s="63"/>
      <c r="DD123" s="63"/>
      <c r="DE123" s="63"/>
      <c r="DF123" s="63"/>
      <c r="DG123" s="63"/>
      <c r="DH123" s="63"/>
      <c r="DI123" s="63"/>
      <c r="DJ123" s="63"/>
      <c r="DK123" s="63"/>
      <c r="DL123" s="63"/>
      <c r="DM123" s="63"/>
      <c r="DN123" s="63"/>
      <c r="DO123" s="63"/>
      <c r="DP123" s="63"/>
      <c r="DQ123" s="63"/>
      <c r="DR123" s="63"/>
      <c r="DS123" s="63"/>
      <c r="DT123" s="63"/>
      <c r="DU123" s="63"/>
      <c r="DV123" s="63"/>
      <c r="DW123" s="63"/>
      <c r="DX123" s="63"/>
      <c r="DY123" s="63"/>
      <c r="DZ123" s="63"/>
      <c r="EA123" s="63"/>
      <c r="EB123" s="63"/>
      <c r="EC123" s="63"/>
      <c r="ED123" s="63"/>
      <c r="EE123" s="63"/>
      <c r="EF123" s="63"/>
      <c r="EG123" s="63"/>
      <c r="EH123" s="63"/>
      <c r="EI123" s="63"/>
      <c r="EJ123" s="63"/>
      <c r="EK123" s="63"/>
      <c r="EL123" s="63"/>
      <c r="EM123" s="63"/>
      <c r="EN123" s="63"/>
      <c r="EO123" s="63"/>
      <c r="EP123" s="63"/>
      <c r="EQ123" s="63"/>
      <c r="ER123" s="63"/>
      <c r="ES123" s="63"/>
      <c r="ET123" s="63"/>
      <c r="EU123" s="63"/>
      <c r="EV123" s="63"/>
      <c r="EW123" s="63"/>
      <c r="EX123" s="63"/>
    </row>
    <row r="124" spans="1:154" ht="38.25" x14ac:dyDescent="0.35">
      <c r="A124" s="150" t="s">
        <v>113</v>
      </c>
      <c r="B124" s="27" t="s">
        <v>120</v>
      </c>
      <c r="C124" s="27" t="s">
        <v>192</v>
      </c>
      <c r="D124" s="30" t="s">
        <v>197</v>
      </c>
      <c r="E124" s="62" t="s">
        <v>115</v>
      </c>
      <c r="F124" s="62" t="s">
        <v>115</v>
      </c>
      <c r="G124" s="62" t="s">
        <v>115</v>
      </c>
      <c r="H124" s="62" t="s">
        <v>115</v>
      </c>
      <c r="I124" s="62" t="s">
        <v>115</v>
      </c>
      <c r="J124" s="62" t="s">
        <v>115</v>
      </c>
      <c r="K124" s="62" t="s">
        <v>115</v>
      </c>
      <c r="L124" s="62" t="s">
        <v>115</v>
      </c>
      <c r="M124" s="62" t="s">
        <v>115</v>
      </c>
      <c r="N124" s="62" t="s">
        <v>115</v>
      </c>
      <c r="O124" s="62" t="s">
        <v>115</v>
      </c>
      <c r="P124" s="62" t="s">
        <v>115</v>
      </c>
      <c r="Q124" s="62" t="s">
        <v>115</v>
      </c>
      <c r="R124" s="62" t="s">
        <v>115</v>
      </c>
      <c r="S124" s="62"/>
      <c r="T124" s="62"/>
      <c r="U124" s="62"/>
      <c r="V124" s="62"/>
      <c r="W124" s="62"/>
      <c r="X124" s="62"/>
      <c r="Y124" s="62"/>
      <c r="Z124" s="62"/>
      <c r="AA124" s="62"/>
      <c r="AB124" s="62"/>
      <c r="AC124" s="62"/>
      <c r="AD124" s="62"/>
      <c r="AE124" s="62"/>
      <c r="AF124" s="62"/>
      <c r="AG124" s="62"/>
      <c r="AH124" s="62"/>
      <c r="AI124" s="62"/>
      <c r="AJ124" s="62"/>
      <c r="AK124" s="62"/>
      <c r="AL124" s="62"/>
      <c r="AM124" s="62"/>
      <c r="AN124" s="62"/>
      <c r="AO124" s="62"/>
      <c r="AP124" s="62"/>
      <c r="AQ124" s="62"/>
      <c r="AR124" s="62"/>
      <c r="AS124" s="62"/>
      <c r="AT124" s="62"/>
      <c r="AU124" s="62"/>
      <c r="AV124" s="62"/>
      <c r="AW124" s="62"/>
      <c r="AX124" s="62"/>
      <c r="AY124" s="62"/>
      <c r="AZ124" s="62"/>
      <c r="BA124" s="62"/>
      <c r="BB124" s="62"/>
      <c r="BC124" s="62"/>
      <c r="BD124" s="62"/>
      <c r="BE124" s="62"/>
      <c r="BF124" s="62"/>
      <c r="BG124" s="62"/>
      <c r="BH124" s="62"/>
      <c r="BI124" s="62"/>
      <c r="BJ124" s="62"/>
      <c r="BK124" s="62"/>
      <c r="BL124" s="62"/>
      <c r="BM124" s="62"/>
      <c r="BN124" s="62"/>
      <c r="BO124" s="62"/>
      <c r="BP124" s="62"/>
      <c r="BQ124" s="62"/>
      <c r="BR124" s="62"/>
      <c r="BS124" s="62"/>
      <c r="BT124" s="62"/>
      <c r="BU124" s="62"/>
      <c r="BV124" s="62"/>
      <c r="BW124" s="62"/>
      <c r="BX124" s="62"/>
      <c r="BY124" s="62"/>
      <c r="BZ124" s="62"/>
      <c r="CA124" s="62"/>
      <c r="CB124" s="62"/>
      <c r="CC124" s="62"/>
      <c r="CD124" s="62"/>
      <c r="CE124" s="62"/>
      <c r="CF124" s="62"/>
      <c r="CG124" s="62"/>
      <c r="CH124" s="62"/>
      <c r="CI124" s="62"/>
      <c r="CJ124" s="62"/>
      <c r="CK124" s="62"/>
      <c r="CL124" s="62"/>
      <c r="CM124" s="62"/>
      <c r="CN124" s="62"/>
      <c r="CO124" s="62"/>
      <c r="CP124" s="62"/>
      <c r="CQ124" s="62"/>
      <c r="CR124" s="62"/>
      <c r="CS124" s="62"/>
      <c r="CT124" s="62"/>
      <c r="CU124" s="62"/>
      <c r="CV124" s="62"/>
      <c r="CW124" s="62"/>
      <c r="CX124" s="62"/>
      <c r="CY124" s="62"/>
      <c r="CZ124" s="62"/>
      <c r="DA124" s="62"/>
      <c r="DB124" s="62"/>
      <c r="DC124" s="62"/>
      <c r="DD124" s="62"/>
      <c r="DE124" s="62"/>
      <c r="DF124" s="62"/>
      <c r="DG124" s="62"/>
      <c r="DH124" s="62"/>
      <c r="DI124" s="62"/>
      <c r="DJ124" s="62"/>
      <c r="DK124" s="62"/>
      <c r="DL124" s="62"/>
      <c r="DM124" s="62"/>
      <c r="DN124" s="62"/>
      <c r="DO124" s="62"/>
      <c r="DP124" s="62"/>
      <c r="DQ124" s="62"/>
      <c r="DR124" s="62"/>
      <c r="DS124" s="62"/>
      <c r="DT124" s="62"/>
      <c r="DU124" s="62"/>
      <c r="DV124" s="62"/>
      <c r="DW124" s="62"/>
      <c r="DX124" s="62"/>
      <c r="DY124" s="62"/>
      <c r="DZ124" s="62"/>
      <c r="EA124" s="62"/>
      <c r="EB124" s="62"/>
      <c r="EC124" s="62"/>
      <c r="ED124" s="62"/>
      <c r="EE124" s="62"/>
      <c r="EF124" s="62"/>
      <c r="EG124" s="62"/>
      <c r="EH124" s="62"/>
      <c r="EI124" s="62"/>
      <c r="EJ124" s="62"/>
      <c r="EK124" s="62"/>
      <c r="EL124" s="62"/>
      <c r="EM124" s="62"/>
      <c r="EN124" s="62"/>
      <c r="EO124" s="62"/>
      <c r="EP124" s="62"/>
      <c r="EQ124" s="62"/>
      <c r="ER124" s="62"/>
      <c r="ES124" s="62"/>
      <c r="ET124" s="62"/>
      <c r="EU124" s="62"/>
      <c r="EV124" s="62"/>
      <c r="EW124" s="62"/>
      <c r="EX124" s="62"/>
    </row>
    <row r="125" spans="1:154" ht="13.15" x14ac:dyDescent="0.35">
      <c r="A125" s="147"/>
      <c r="B125" s="28"/>
      <c r="C125" s="28"/>
      <c r="D125" s="29"/>
      <c r="E125" s="63" t="s">
        <v>1229</v>
      </c>
      <c r="F125" s="63" t="s">
        <v>1229</v>
      </c>
      <c r="G125" s="63" t="s">
        <v>1229</v>
      </c>
      <c r="H125" s="63" t="s">
        <v>1229</v>
      </c>
      <c r="I125" s="63" t="s">
        <v>1229</v>
      </c>
      <c r="J125" s="63" t="s">
        <v>1229</v>
      </c>
      <c r="K125" s="63" t="s">
        <v>1229</v>
      </c>
      <c r="L125" s="63" t="s">
        <v>1229</v>
      </c>
      <c r="M125" s="63" t="s">
        <v>1229</v>
      </c>
      <c r="N125" s="63" t="s">
        <v>1229</v>
      </c>
      <c r="O125" s="63" t="s">
        <v>1229</v>
      </c>
      <c r="P125" s="63" t="s">
        <v>1229</v>
      </c>
      <c r="Q125" s="63" t="s">
        <v>1229</v>
      </c>
      <c r="R125" s="63" t="s">
        <v>1229</v>
      </c>
      <c r="S125" s="93"/>
      <c r="T125" s="63"/>
      <c r="U125" s="63"/>
      <c r="V125" s="63"/>
      <c r="W125" s="63"/>
      <c r="X125" s="63"/>
      <c r="Y125" s="63"/>
      <c r="Z125" s="63"/>
      <c r="AA125" s="63"/>
      <c r="AB125" s="63"/>
      <c r="AC125" s="63"/>
      <c r="AD125" s="63"/>
      <c r="AE125" s="63"/>
      <c r="AF125" s="63"/>
      <c r="AG125" s="63"/>
      <c r="AH125" s="63"/>
      <c r="AI125" s="63"/>
      <c r="AJ125" s="63"/>
      <c r="AK125" s="63"/>
      <c r="AL125" s="63"/>
      <c r="AM125" s="63"/>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c r="BK125" s="63"/>
      <c r="BL125" s="63"/>
      <c r="BM125" s="63"/>
      <c r="BN125" s="63"/>
      <c r="BO125" s="63"/>
      <c r="BP125" s="63"/>
      <c r="BQ125" s="63"/>
      <c r="BR125" s="63"/>
      <c r="BS125" s="63"/>
      <c r="BT125" s="63"/>
      <c r="BU125" s="63"/>
      <c r="BV125" s="63"/>
      <c r="BW125" s="63"/>
      <c r="BX125" s="63"/>
      <c r="BY125" s="63"/>
      <c r="BZ125" s="63"/>
      <c r="CA125" s="63"/>
      <c r="CB125" s="63"/>
      <c r="CC125" s="63"/>
      <c r="CD125" s="63"/>
      <c r="CE125" s="63"/>
      <c r="CF125" s="63"/>
      <c r="CG125" s="63"/>
      <c r="CH125" s="63"/>
      <c r="CI125" s="63"/>
      <c r="CJ125" s="63"/>
      <c r="CK125" s="63"/>
      <c r="CL125" s="63"/>
      <c r="CM125" s="63"/>
      <c r="CN125" s="63"/>
      <c r="CO125" s="63"/>
      <c r="CP125" s="63"/>
      <c r="CQ125" s="63"/>
      <c r="CR125" s="63"/>
      <c r="CS125" s="63"/>
      <c r="CT125" s="63"/>
      <c r="CU125" s="63"/>
      <c r="CV125" s="63"/>
      <c r="CW125" s="63"/>
      <c r="CX125" s="63"/>
      <c r="CY125" s="63"/>
      <c r="CZ125" s="63"/>
      <c r="DA125" s="63"/>
      <c r="DB125" s="63"/>
      <c r="DC125" s="63"/>
      <c r="DD125" s="63"/>
      <c r="DE125" s="63"/>
      <c r="DF125" s="63"/>
      <c r="DG125" s="63"/>
      <c r="DH125" s="63"/>
      <c r="DI125" s="63"/>
      <c r="DJ125" s="63"/>
      <c r="DK125" s="63"/>
      <c r="DL125" s="63"/>
      <c r="DM125" s="63"/>
      <c r="DN125" s="63"/>
      <c r="DO125" s="63"/>
      <c r="DP125" s="63"/>
      <c r="DQ125" s="63"/>
      <c r="DR125" s="63"/>
      <c r="DS125" s="63"/>
      <c r="DT125" s="63"/>
      <c r="DU125" s="63"/>
      <c r="DV125" s="63"/>
      <c r="DW125" s="63"/>
      <c r="DX125" s="63"/>
      <c r="DY125" s="63"/>
      <c r="DZ125" s="63"/>
      <c r="EA125" s="63"/>
      <c r="EB125" s="63"/>
      <c r="EC125" s="63"/>
      <c r="ED125" s="63"/>
      <c r="EE125" s="63"/>
      <c r="EF125" s="63"/>
      <c r="EG125" s="63"/>
      <c r="EH125" s="63"/>
      <c r="EI125" s="63"/>
      <c r="EJ125" s="63"/>
      <c r="EK125" s="63"/>
      <c r="EL125" s="63"/>
      <c r="EM125" s="63"/>
      <c r="EN125" s="63"/>
      <c r="EO125" s="63"/>
      <c r="EP125" s="63"/>
      <c r="EQ125" s="63"/>
      <c r="ER125" s="63"/>
      <c r="ES125" s="63"/>
      <c r="ET125" s="63"/>
      <c r="EU125" s="63"/>
      <c r="EV125" s="63"/>
      <c r="EW125" s="63"/>
      <c r="EX125" s="63"/>
    </row>
    <row r="126" spans="1:154" ht="51" x14ac:dyDescent="0.35">
      <c r="A126" s="150" t="s">
        <v>114</v>
      </c>
      <c r="B126" s="27" t="s">
        <v>120</v>
      </c>
      <c r="C126" s="27" t="s">
        <v>193</v>
      </c>
      <c r="D126" s="83" t="s">
        <v>224</v>
      </c>
      <c r="E126" s="62" t="s">
        <v>115</v>
      </c>
      <c r="F126" s="62" t="s">
        <v>115</v>
      </c>
      <c r="G126" s="62" t="s">
        <v>115</v>
      </c>
      <c r="H126" s="62" t="s">
        <v>115</v>
      </c>
      <c r="I126" s="62" t="s">
        <v>115</v>
      </c>
      <c r="J126" s="62" t="s">
        <v>115</v>
      </c>
      <c r="K126" s="62" t="s">
        <v>115</v>
      </c>
      <c r="L126" s="62" t="s">
        <v>115</v>
      </c>
      <c r="M126" s="62" t="s">
        <v>115</v>
      </c>
      <c r="N126" s="62" t="s">
        <v>115</v>
      </c>
      <c r="O126" s="62" t="s">
        <v>115</v>
      </c>
      <c r="P126" s="62" t="s">
        <v>115</v>
      </c>
      <c r="Q126" s="62" t="s">
        <v>115</v>
      </c>
      <c r="R126" s="62" t="s">
        <v>115</v>
      </c>
      <c r="S126" s="62"/>
      <c r="T126" s="62"/>
      <c r="U126" s="62"/>
      <c r="V126" s="62"/>
      <c r="W126" s="62"/>
      <c r="X126" s="62"/>
      <c r="Y126" s="62"/>
      <c r="Z126" s="62"/>
      <c r="AA126" s="62"/>
      <c r="AB126" s="62"/>
      <c r="AC126" s="62"/>
      <c r="AD126" s="62"/>
      <c r="AE126" s="62"/>
      <c r="AF126" s="62"/>
      <c r="AG126" s="62"/>
      <c r="AH126" s="62"/>
      <c r="AI126" s="62"/>
      <c r="AJ126" s="62"/>
      <c r="AK126" s="62"/>
      <c r="AL126" s="62"/>
      <c r="AM126" s="62"/>
      <c r="AN126" s="62"/>
      <c r="AO126" s="62"/>
      <c r="AP126" s="62"/>
      <c r="AQ126" s="62"/>
      <c r="AR126" s="62"/>
      <c r="AS126" s="62"/>
      <c r="AT126" s="62"/>
      <c r="AU126" s="62"/>
      <c r="AV126" s="62"/>
      <c r="AW126" s="62"/>
      <c r="AX126" s="62"/>
      <c r="AY126" s="62"/>
      <c r="AZ126" s="62"/>
      <c r="BA126" s="62"/>
      <c r="BB126" s="62"/>
      <c r="BC126" s="62"/>
      <c r="BD126" s="62"/>
      <c r="BE126" s="62"/>
      <c r="BF126" s="62"/>
      <c r="BG126" s="62"/>
      <c r="BH126" s="62"/>
      <c r="BI126" s="62"/>
      <c r="BJ126" s="62"/>
      <c r="BK126" s="62"/>
      <c r="BL126" s="62"/>
      <c r="BM126" s="62"/>
      <c r="BN126" s="62"/>
      <c r="BO126" s="62"/>
      <c r="BP126" s="62"/>
      <c r="BQ126" s="62"/>
      <c r="BR126" s="62"/>
      <c r="BS126" s="62"/>
      <c r="BT126" s="62"/>
      <c r="BU126" s="62"/>
      <c r="BV126" s="62"/>
      <c r="BW126" s="62"/>
      <c r="BX126" s="62"/>
      <c r="BY126" s="62"/>
      <c r="BZ126" s="62"/>
      <c r="CA126" s="62"/>
      <c r="CB126" s="62"/>
      <c r="CC126" s="62"/>
      <c r="CD126" s="62"/>
      <c r="CE126" s="62"/>
      <c r="CF126" s="62"/>
      <c r="CG126" s="62"/>
      <c r="CH126" s="62"/>
      <c r="CI126" s="62"/>
      <c r="CJ126" s="62"/>
      <c r="CK126" s="62"/>
      <c r="CL126" s="62"/>
      <c r="CM126" s="62"/>
      <c r="CN126" s="62"/>
      <c r="CO126" s="62"/>
      <c r="CP126" s="62"/>
      <c r="CQ126" s="62"/>
      <c r="CR126" s="62"/>
      <c r="CS126" s="62"/>
      <c r="CT126" s="62"/>
      <c r="CU126" s="62"/>
      <c r="CV126" s="62"/>
      <c r="CW126" s="62"/>
      <c r="CX126" s="62"/>
      <c r="CY126" s="62"/>
      <c r="CZ126" s="62"/>
      <c r="DA126" s="62"/>
      <c r="DB126" s="62"/>
      <c r="DC126" s="62"/>
      <c r="DD126" s="62"/>
      <c r="DE126" s="62"/>
      <c r="DF126" s="62"/>
      <c r="DG126" s="62"/>
      <c r="DH126" s="62"/>
      <c r="DI126" s="62"/>
      <c r="DJ126" s="62"/>
      <c r="DK126" s="62"/>
      <c r="DL126" s="62"/>
      <c r="DM126" s="62"/>
      <c r="DN126" s="62"/>
      <c r="DO126" s="62"/>
      <c r="DP126" s="62"/>
      <c r="DQ126" s="62"/>
      <c r="DR126" s="62"/>
      <c r="DS126" s="62"/>
      <c r="DT126" s="62"/>
      <c r="DU126" s="62"/>
      <c r="DV126" s="62"/>
      <c r="DW126" s="62"/>
      <c r="DX126" s="62"/>
      <c r="DY126" s="62"/>
      <c r="DZ126" s="62"/>
      <c r="EA126" s="62"/>
      <c r="EB126" s="62"/>
      <c r="EC126" s="62"/>
      <c r="ED126" s="62"/>
      <c r="EE126" s="62"/>
      <c r="EF126" s="62"/>
      <c r="EG126" s="62"/>
      <c r="EH126" s="62"/>
      <c r="EI126" s="62"/>
      <c r="EJ126" s="62"/>
      <c r="EK126" s="62"/>
      <c r="EL126" s="62"/>
      <c r="EM126" s="62"/>
      <c r="EN126" s="62"/>
      <c r="EO126" s="62"/>
      <c r="EP126" s="62"/>
      <c r="EQ126" s="62"/>
      <c r="ER126" s="62"/>
      <c r="ES126" s="62"/>
      <c r="ET126" s="62"/>
      <c r="EU126" s="62"/>
      <c r="EV126" s="62"/>
      <c r="EW126" s="62"/>
      <c r="EX126" s="62"/>
    </row>
    <row r="127" spans="1:154" ht="13.15" x14ac:dyDescent="0.35">
      <c r="A127" s="147"/>
      <c r="B127" s="28"/>
      <c r="C127" s="28"/>
      <c r="D127" s="29"/>
      <c r="E127" s="63" t="s">
        <v>1229</v>
      </c>
      <c r="F127" s="63" t="s">
        <v>1229</v>
      </c>
      <c r="G127" s="63" t="s">
        <v>1229</v>
      </c>
      <c r="H127" s="63" t="s">
        <v>1229</v>
      </c>
      <c r="I127" s="63" t="s">
        <v>1229</v>
      </c>
      <c r="J127" s="63" t="s">
        <v>1229</v>
      </c>
      <c r="K127" s="63" t="s">
        <v>1229</v>
      </c>
      <c r="L127" s="63" t="s">
        <v>1229</v>
      </c>
      <c r="M127" s="63" t="s">
        <v>1229</v>
      </c>
      <c r="N127" s="63" t="s">
        <v>1229</v>
      </c>
      <c r="O127" s="63" t="s">
        <v>1229</v>
      </c>
      <c r="P127" s="63" t="s">
        <v>1229</v>
      </c>
      <c r="Q127" s="63" t="s">
        <v>1229</v>
      </c>
      <c r="R127" s="63" t="s">
        <v>1229</v>
      </c>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c r="CA127" s="63"/>
      <c r="CB127" s="63"/>
      <c r="CC127" s="63"/>
      <c r="CD127" s="63"/>
      <c r="CE127" s="63"/>
      <c r="CF127" s="63"/>
      <c r="CG127" s="63"/>
      <c r="CH127" s="63"/>
      <c r="CI127" s="63"/>
      <c r="CJ127" s="63"/>
      <c r="CK127" s="63"/>
      <c r="CL127" s="63"/>
      <c r="CM127" s="63"/>
      <c r="CN127" s="63"/>
      <c r="CO127" s="63"/>
      <c r="CP127" s="63"/>
      <c r="CQ127" s="63"/>
      <c r="CR127" s="63"/>
      <c r="CS127" s="63"/>
      <c r="CT127" s="63"/>
      <c r="CU127" s="63"/>
      <c r="CV127" s="63"/>
      <c r="CW127" s="63"/>
      <c r="CX127" s="63"/>
      <c r="CY127" s="63"/>
      <c r="CZ127" s="63"/>
      <c r="DA127" s="63"/>
      <c r="DB127" s="63"/>
      <c r="DC127" s="63"/>
      <c r="DD127" s="63"/>
      <c r="DE127" s="63"/>
      <c r="DF127" s="63"/>
      <c r="DG127" s="63"/>
      <c r="DH127" s="63"/>
      <c r="DI127" s="63"/>
      <c r="DJ127" s="63"/>
      <c r="DK127" s="63"/>
      <c r="DL127" s="63"/>
      <c r="DM127" s="63"/>
      <c r="DN127" s="63"/>
      <c r="DO127" s="63"/>
      <c r="DP127" s="63"/>
      <c r="DQ127" s="63"/>
      <c r="DR127" s="63"/>
      <c r="DS127" s="63"/>
      <c r="DT127" s="63"/>
      <c r="DU127" s="63"/>
      <c r="DV127" s="63"/>
      <c r="DW127" s="63"/>
      <c r="DX127" s="63"/>
      <c r="DY127" s="63"/>
      <c r="DZ127" s="63"/>
      <c r="EA127" s="63"/>
      <c r="EB127" s="63"/>
      <c r="EC127" s="63"/>
      <c r="ED127" s="63"/>
      <c r="EE127" s="63"/>
      <c r="EF127" s="63"/>
      <c r="EG127" s="63"/>
      <c r="EH127" s="63"/>
      <c r="EI127" s="63"/>
      <c r="EJ127" s="63"/>
      <c r="EK127" s="63"/>
      <c r="EL127" s="63"/>
      <c r="EM127" s="63"/>
      <c r="EN127" s="63"/>
      <c r="EO127" s="63"/>
      <c r="EP127" s="63"/>
      <c r="EQ127" s="63"/>
      <c r="ER127" s="63"/>
      <c r="ES127" s="63"/>
      <c r="ET127" s="63"/>
      <c r="EU127" s="63"/>
      <c r="EV127" s="63"/>
      <c r="EW127" s="63"/>
      <c r="EX127" s="63"/>
    </row>
    <row r="128" spans="1:154" ht="38.25" x14ac:dyDescent="0.35">
      <c r="A128" s="150" t="s">
        <v>1176</v>
      </c>
      <c r="B128" s="27" t="s">
        <v>120</v>
      </c>
      <c r="C128" s="27" t="s">
        <v>1175</v>
      </c>
      <c r="D128" s="83" t="s">
        <v>1174</v>
      </c>
      <c r="E128" s="62" t="s">
        <v>115</v>
      </c>
      <c r="F128" s="62" t="s">
        <v>115</v>
      </c>
      <c r="G128" s="62" t="s">
        <v>115</v>
      </c>
      <c r="H128" s="62" t="s">
        <v>115</v>
      </c>
      <c r="I128" s="62" t="s">
        <v>115</v>
      </c>
      <c r="J128" s="62" t="s">
        <v>115</v>
      </c>
      <c r="K128" s="62" t="s">
        <v>115</v>
      </c>
      <c r="L128" s="62" t="s">
        <v>115</v>
      </c>
      <c r="M128" s="62" t="s">
        <v>115</v>
      </c>
      <c r="N128" s="62" t="s">
        <v>115</v>
      </c>
      <c r="O128" s="62" t="s">
        <v>115</v>
      </c>
      <c r="P128" s="62" t="s">
        <v>115</v>
      </c>
      <c r="Q128" s="62" t="s">
        <v>115</v>
      </c>
      <c r="R128" s="62" t="s">
        <v>115</v>
      </c>
      <c r="S128" s="62"/>
      <c r="T128" s="62"/>
      <c r="U128" s="62"/>
      <c r="V128" s="62"/>
      <c r="W128" s="62"/>
      <c r="X128" s="62"/>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62"/>
      <c r="AW128" s="62"/>
      <c r="AX128" s="62"/>
      <c r="AY128" s="62"/>
      <c r="AZ128" s="62"/>
      <c r="BA128" s="62"/>
      <c r="BB128" s="62"/>
      <c r="BC128" s="62"/>
      <c r="BD128" s="62"/>
      <c r="BE128" s="62"/>
      <c r="BF128" s="62"/>
      <c r="BG128" s="62"/>
      <c r="BH128" s="62"/>
      <c r="BI128" s="62"/>
      <c r="BJ128" s="62"/>
      <c r="BK128" s="62"/>
      <c r="BL128" s="62"/>
      <c r="BM128" s="62"/>
      <c r="BN128" s="62"/>
      <c r="BO128" s="62"/>
      <c r="BP128" s="62"/>
      <c r="BQ128" s="62"/>
      <c r="BR128" s="62"/>
      <c r="BS128" s="62"/>
      <c r="BT128" s="62"/>
      <c r="BU128" s="62"/>
      <c r="BV128" s="62"/>
      <c r="BW128" s="62"/>
      <c r="BX128" s="62"/>
      <c r="BY128" s="62"/>
      <c r="BZ128" s="62"/>
      <c r="CA128" s="62"/>
      <c r="CB128" s="62"/>
      <c r="CC128" s="62"/>
      <c r="CD128" s="62"/>
      <c r="CE128" s="62"/>
      <c r="CF128" s="62"/>
      <c r="CG128" s="62"/>
      <c r="CH128" s="62"/>
      <c r="CI128" s="62"/>
      <c r="CJ128" s="62"/>
      <c r="CK128" s="62"/>
      <c r="CL128" s="62"/>
      <c r="CM128" s="62"/>
      <c r="CN128" s="62"/>
      <c r="CO128" s="62"/>
      <c r="CP128" s="62"/>
      <c r="CQ128" s="62"/>
      <c r="CR128" s="62"/>
      <c r="CS128" s="62"/>
      <c r="CT128" s="62"/>
      <c r="CU128" s="62"/>
      <c r="CV128" s="62"/>
      <c r="CW128" s="62"/>
      <c r="CX128" s="62"/>
      <c r="CY128" s="62"/>
      <c r="CZ128" s="62"/>
      <c r="DA128" s="62"/>
      <c r="DB128" s="62"/>
      <c r="DC128" s="62"/>
      <c r="DD128" s="62"/>
      <c r="DE128" s="62"/>
      <c r="DF128" s="62"/>
      <c r="DG128" s="62"/>
      <c r="DH128" s="62"/>
      <c r="DI128" s="62"/>
      <c r="DJ128" s="62"/>
      <c r="DK128" s="62"/>
      <c r="DL128" s="62"/>
      <c r="DM128" s="62"/>
      <c r="DN128" s="62"/>
      <c r="DO128" s="62"/>
      <c r="DP128" s="62"/>
      <c r="DQ128" s="62"/>
      <c r="DR128" s="62"/>
      <c r="DS128" s="62"/>
      <c r="DT128" s="62"/>
      <c r="DU128" s="62"/>
      <c r="DV128" s="62"/>
      <c r="DW128" s="62"/>
      <c r="DX128" s="62"/>
      <c r="DY128" s="62"/>
      <c r="DZ128" s="62"/>
      <c r="EA128" s="62"/>
      <c r="EB128" s="62"/>
      <c r="EC128" s="62"/>
      <c r="ED128" s="62"/>
      <c r="EE128" s="62"/>
      <c r="EF128" s="62"/>
      <c r="EG128" s="62"/>
      <c r="EH128" s="62"/>
      <c r="EI128" s="62"/>
      <c r="EJ128" s="62"/>
      <c r="EK128" s="62"/>
      <c r="EL128" s="62"/>
      <c r="EM128" s="62"/>
      <c r="EN128" s="62"/>
      <c r="EO128" s="62"/>
      <c r="EP128" s="62"/>
      <c r="EQ128" s="62"/>
      <c r="ER128" s="62"/>
      <c r="ES128" s="62"/>
      <c r="ET128" s="62"/>
      <c r="EU128" s="62"/>
      <c r="EV128" s="62"/>
      <c r="EW128" s="62"/>
      <c r="EX128" s="62"/>
    </row>
    <row r="129" spans="1:154" ht="103.9" x14ac:dyDescent="0.35">
      <c r="A129" s="147"/>
      <c r="B129" s="28"/>
      <c r="C129" s="28"/>
      <c r="D129" s="157" t="s">
        <v>1186</v>
      </c>
      <c r="E129" s="93"/>
      <c r="F129" s="93"/>
      <c r="G129" s="93"/>
      <c r="H129" s="93"/>
      <c r="I129" s="93"/>
      <c r="J129" s="93"/>
      <c r="K129" s="93"/>
      <c r="L129" s="93"/>
      <c r="M129" s="93"/>
      <c r="N129" s="93"/>
      <c r="O129" s="93"/>
      <c r="P129" s="93"/>
      <c r="Q129" s="93"/>
      <c r="R129" s="93"/>
      <c r="S129" s="63"/>
      <c r="T129" s="63"/>
      <c r="U129" s="63"/>
      <c r="V129" s="63"/>
      <c r="W129" s="63"/>
      <c r="X129" s="63"/>
      <c r="Y129" s="63"/>
      <c r="Z129" s="63"/>
      <c r="AA129" s="63"/>
      <c r="AB129" s="63"/>
      <c r="AC129" s="63"/>
      <c r="AD129" s="63"/>
      <c r="AE129" s="63"/>
      <c r="AF129" s="63"/>
      <c r="AG129" s="63"/>
      <c r="AH129" s="63"/>
      <c r="AI129" s="63"/>
      <c r="AJ129" s="63"/>
      <c r="AK129" s="63"/>
      <c r="AL129" s="63"/>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c r="CK129" s="63"/>
      <c r="CL129" s="63"/>
      <c r="CM129" s="63"/>
      <c r="CN129" s="63"/>
      <c r="CO129" s="63"/>
      <c r="CP129" s="63"/>
      <c r="CQ129" s="63"/>
      <c r="CR129" s="63"/>
      <c r="CS129" s="63"/>
      <c r="CT129" s="63"/>
      <c r="CU129" s="63"/>
      <c r="CV129" s="63"/>
      <c r="CW129" s="63"/>
      <c r="CX129" s="63"/>
      <c r="CY129" s="63"/>
      <c r="CZ129" s="63"/>
      <c r="DA129" s="63"/>
      <c r="DB129" s="63"/>
      <c r="DC129" s="63"/>
      <c r="DD129" s="63"/>
      <c r="DE129" s="63"/>
      <c r="DF129" s="63"/>
      <c r="DG129" s="63"/>
      <c r="DH129" s="63"/>
      <c r="DI129" s="63"/>
      <c r="DJ129" s="63"/>
      <c r="DK129" s="63"/>
      <c r="DL129" s="63"/>
      <c r="DM129" s="63"/>
      <c r="DN129" s="63"/>
      <c r="DO129" s="63"/>
      <c r="DP129" s="63"/>
      <c r="DQ129" s="63"/>
      <c r="DR129" s="63"/>
      <c r="DS129" s="63"/>
      <c r="DT129" s="63"/>
      <c r="DU129" s="63"/>
      <c r="DV129" s="63"/>
      <c r="DW129" s="63"/>
      <c r="DX129" s="63"/>
      <c r="DY129" s="63"/>
      <c r="DZ129" s="63"/>
      <c r="EA129" s="63"/>
      <c r="EB129" s="63"/>
      <c r="EC129" s="63"/>
      <c r="ED129" s="63"/>
      <c r="EE129" s="63"/>
      <c r="EF129" s="63"/>
      <c r="EG129" s="63"/>
      <c r="EH129" s="63"/>
      <c r="EI129" s="63"/>
      <c r="EJ129" s="63"/>
      <c r="EK129" s="63"/>
      <c r="EL129" s="63"/>
      <c r="EM129" s="63"/>
      <c r="EN129" s="63"/>
      <c r="EO129" s="63"/>
      <c r="EP129" s="63"/>
      <c r="EQ129" s="63"/>
      <c r="ER129" s="63"/>
      <c r="ES129" s="63"/>
      <c r="ET129" s="63"/>
      <c r="EU129" s="63"/>
      <c r="EV129" s="63"/>
      <c r="EW129" s="63"/>
      <c r="EX129" s="63"/>
    </row>
    <row r="130" spans="1:154" ht="26.25" x14ac:dyDescent="0.35">
      <c r="A130" s="259" t="s">
        <v>72</v>
      </c>
      <c r="B130" s="100" t="s">
        <v>362</v>
      </c>
      <c r="C130" s="31" t="s">
        <v>1167</v>
      </c>
      <c r="D130" s="101" t="s">
        <v>97</v>
      </c>
      <c r="E130" s="61"/>
      <c r="F130" s="61"/>
      <c r="G130" s="61"/>
      <c r="H130" s="61"/>
      <c r="I130" s="61"/>
      <c r="J130" s="61"/>
      <c r="K130" s="61"/>
      <c r="L130" s="61"/>
      <c r="M130" s="61"/>
      <c r="N130" s="61"/>
      <c r="O130" s="61"/>
      <c r="P130" s="61"/>
      <c r="Q130" s="61"/>
      <c r="R130" s="61"/>
      <c r="S130" s="61"/>
      <c r="T130" s="61"/>
      <c r="U130" s="61"/>
      <c r="V130" s="61"/>
      <c r="W130" s="61"/>
      <c r="X130" s="61"/>
      <c r="Y130" s="61"/>
      <c r="Z130" s="61"/>
      <c r="AA130" s="61"/>
      <c r="AB130" s="61"/>
      <c r="AC130" s="61"/>
      <c r="AD130" s="61"/>
      <c r="AE130" s="61"/>
      <c r="AF130" s="61"/>
      <c r="AG130" s="61"/>
      <c r="AH130" s="61"/>
      <c r="AI130" s="61"/>
      <c r="AJ130" s="61"/>
      <c r="AK130" s="61"/>
      <c r="AL130" s="61"/>
      <c r="AM130" s="61"/>
      <c r="AN130" s="61"/>
      <c r="AO130" s="61"/>
      <c r="AP130" s="61"/>
      <c r="AQ130" s="61"/>
      <c r="AR130" s="61"/>
      <c r="AS130" s="61"/>
      <c r="AT130" s="61"/>
      <c r="AU130" s="61"/>
      <c r="AV130" s="61"/>
      <c r="AW130" s="61"/>
      <c r="AX130" s="61"/>
      <c r="AY130" s="61"/>
      <c r="AZ130" s="61"/>
      <c r="BA130" s="61"/>
      <c r="BB130" s="61"/>
      <c r="BC130" s="61"/>
      <c r="BD130" s="61"/>
      <c r="BE130" s="61"/>
      <c r="BF130" s="61"/>
      <c r="BG130" s="61"/>
      <c r="BH130" s="61"/>
      <c r="BI130" s="61"/>
      <c r="BJ130" s="61"/>
      <c r="BK130" s="61"/>
      <c r="BL130" s="61"/>
      <c r="BM130" s="61"/>
      <c r="BN130" s="61"/>
      <c r="BO130" s="61"/>
      <c r="BP130" s="61"/>
      <c r="BQ130" s="61"/>
      <c r="BR130" s="61"/>
      <c r="BS130" s="61"/>
      <c r="BT130" s="61"/>
      <c r="BU130" s="61"/>
      <c r="BV130" s="61"/>
      <c r="BW130" s="61"/>
      <c r="BX130" s="61"/>
      <c r="BY130" s="61"/>
      <c r="BZ130" s="61"/>
      <c r="CA130" s="61"/>
      <c r="CB130" s="61"/>
      <c r="CC130" s="61"/>
      <c r="CD130" s="61"/>
      <c r="CE130" s="61"/>
      <c r="CF130" s="61"/>
      <c r="CG130" s="61"/>
      <c r="CH130" s="61"/>
      <c r="CI130" s="61"/>
      <c r="CJ130" s="61"/>
      <c r="CK130" s="61"/>
      <c r="CL130" s="61"/>
      <c r="CM130" s="61"/>
      <c r="CN130" s="61"/>
      <c r="CO130" s="61"/>
      <c r="CP130" s="61"/>
      <c r="CQ130" s="61"/>
      <c r="CR130" s="61"/>
      <c r="CS130" s="61"/>
      <c r="CT130" s="61"/>
      <c r="CU130" s="61"/>
      <c r="CV130" s="61"/>
      <c r="CW130" s="61"/>
      <c r="CX130" s="61"/>
      <c r="CY130" s="61"/>
      <c r="CZ130" s="61"/>
      <c r="DA130" s="61"/>
      <c r="DB130" s="61"/>
      <c r="DC130" s="61"/>
      <c r="DD130" s="61"/>
      <c r="DE130" s="61"/>
      <c r="DF130" s="61"/>
      <c r="DG130" s="61"/>
      <c r="DH130" s="61"/>
      <c r="DI130" s="61"/>
      <c r="DJ130" s="61"/>
      <c r="DK130" s="61"/>
      <c r="DL130" s="61"/>
      <c r="DM130" s="61"/>
      <c r="DN130" s="61"/>
      <c r="DO130" s="61"/>
      <c r="DP130" s="61"/>
      <c r="DQ130" s="61"/>
      <c r="DR130" s="61"/>
      <c r="DS130" s="61"/>
      <c r="DT130" s="61"/>
      <c r="DU130" s="61"/>
      <c r="DV130" s="61"/>
      <c r="DW130" s="61"/>
      <c r="DX130" s="61"/>
      <c r="DY130" s="61"/>
      <c r="DZ130" s="61"/>
      <c r="EA130" s="61"/>
      <c r="EB130" s="61"/>
      <c r="EC130" s="61"/>
      <c r="ED130" s="61"/>
      <c r="EE130" s="61"/>
      <c r="EF130" s="61"/>
      <c r="EG130" s="61"/>
      <c r="EH130" s="61"/>
      <c r="EI130" s="61"/>
      <c r="EJ130" s="61"/>
      <c r="EK130" s="61"/>
      <c r="EL130" s="61"/>
      <c r="EM130" s="61"/>
      <c r="EN130" s="61"/>
      <c r="EO130" s="61"/>
      <c r="EP130" s="61"/>
      <c r="EQ130" s="61"/>
      <c r="ER130" s="61"/>
      <c r="ES130" s="61"/>
      <c r="ET130" s="61"/>
      <c r="EU130" s="61"/>
      <c r="EV130" s="61"/>
      <c r="EW130" s="61"/>
      <c r="EX130" s="61"/>
    </row>
    <row r="131" spans="1:154" ht="51" x14ac:dyDescent="0.35">
      <c r="A131" s="151" t="s">
        <v>262</v>
      </c>
      <c r="B131" s="94" t="s">
        <v>120</v>
      </c>
      <c r="C131" s="95" t="s">
        <v>263</v>
      </c>
      <c r="D131" s="96" t="s">
        <v>273</v>
      </c>
      <c r="E131" s="62" t="s">
        <v>115</v>
      </c>
      <c r="F131" s="62" t="s">
        <v>115</v>
      </c>
      <c r="G131" s="62" t="s">
        <v>115</v>
      </c>
      <c r="H131" s="62" t="s">
        <v>115</v>
      </c>
      <c r="I131" s="62" t="s">
        <v>115</v>
      </c>
      <c r="J131" s="62" t="s">
        <v>115</v>
      </c>
      <c r="K131" s="62" t="s">
        <v>115</v>
      </c>
      <c r="L131" s="62" t="s">
        <v>115</v>
      </c>
      <c r="M131" s="62" t="s">
        <v>115</v>
      </c>
      <c r="N131" s="62" t="s">
        <v>115</v>
      </c>
      <c r="O131" s="62" t="s">
        <v>115</v>
      </c>
      <c r="P131" s="62" t="s">
        <v>115</v>
      </c>
      <c r="Q131" s="62" t="s">
        <v>115</v>
      </c>
      <c r="R131" s="62" t="s">
        <v>115</v>
      </c>
      <c r="S131" s="62"/>
      <c r="T131" s="62"/>
      <c r="U131" s="62"/>
      <c r="V131" s="62"/>
      <c r="W131" s="62"/>
      <c r="X131" s="62"/>
      <c r="Y131" s="62"/>
      <c r="Z131" s="62"/>
      <c r="AA131" s="62"/>
      <c r="AB131" s="62"/>
      <c r="AC131" s="62"/>
      <c r="AD131" s="62"/>
      <c r="AE131" s="62"/>
      <c r="AF131" s="62"/>
      <c r="AG131" s="62"/>
      <c r="AH131" s="62"/>
      <c r="AI131" s="62"/>
      <c r="AJ131" s="62"/>
      <c r="AK131" s="62"/>
      <c r="AL131" s="62"/>
      <c r="AM131" s="62"/>
      <c r="AN131" s="62"/>
      <c r="AO131" s="62"/>
      <c r="AP131" s="62"/>
      <c r="AQ131" s="62"/>
      <c r="AR131" s="62"/>
      <c r="AS131" s="62"/>
      <c r="AT131" s="62"/>
      <c r="AU131" s="62"/>
      <c r="AV131" s="62"/>
      <c r="AW131" s="62"/>
      <c r="AX131" s="62"/>
      <c r="AY131" s="62"/>
      <c r="AZ131" s="62"/>
      <c r="BA131" s="62"/>
      <c r="BB131" s="62"/>
      <c r="BC131" s="62"/>
      <c r="BD131" s="62"/>
      <c r="BE131" s="62"/>
      <c r="BF131" s="62"/>
      <c r="BG131" s="62"/>
      <c r="BH131" s="62"/>
      <c r="BI131" s="62"/>
      <c r="BJ131" s="62"/>
      <c r="BK131" s="62"/>
      <c r="BL131" s="62"/>
      <c r="BM131" s="62"/>
      <c r="BN131" s="62"/>
      <c r="BO131" s="62"/>
      <c r="BP131" s="62"/>
      <c r="BQ131" s="62"/>
      <c r="BR131" s="62"/>
      <c r="BS131" s="62"/>
      <c r="BT131" s="62"/>
      <c r="BU131" s="62"/>
      <c r="BV131" s="62"/>
      <c r="BW131" s="62"/>
      <c r="BX131" s="62"/>
      <c r="BY131" s="62"/>
      <c r="BZ131" s="62"/>
      <c r="CA131" s="62"/>
      <c r="CB131" s="62"/>
      <c r="CC131" s="62"/>
      <c r="CD131" s="62"/>
      <c r="CE131" s="62"/>
      <c r="CF131" s="62"/>
      <c r="CG131" s="62"/>
      <c r="CH131" s="62"/>
      <c r="CI131" s="62"/>
      <c r="CJ131" s="62"/>
      <c r="CK131" s="62"/>
      <c r="CL131" s="62"/>
      <c r="CM131" s="62"/>
      <c r="CN131" s="62"/>
      <c r="CO131" s="62"/>
      <c r="CP131" s="62"/>
      <c r="CQ131" s="62"/>
      <c r="CR131" s="62"/>
      <c r="CS131" s="62"/>
      <c r="CT131" s="62"/>
      <c r="CU131" s="62"/>
      <c r="CV131" s="62"/>
      <c r="CW131" s="62"/>
      <c r="CX131" s="62"/>
      <c r="CY131" s="62"/>
      <c r="CZ131" s="62"/>
      <c r="DA131" s="62"/>
      <c r="DB131" s="62"/>
      <c r="DC131" s="62"/>
      <c r="DD131" s="62"/>
      <c r="DE131" s="62"/>
      <c r="DF131" s="62"/>
      <c r="DG131" s="62"/>
      <c r="DH131" s="62"/>
      <c r="DI131" s="62"/>
      <c r="DJ131" s="62"/>
      <c r="DK131" s="62"/>
      <c r="DL131" s="62"/>
      <c r="DM131" s="62"/>
      <c r="DN131" s="62"/>
      <c r="DO131" s="62"/>
      <c r="DP131" s="62"/>
      <c r="DQ131" s="62"/>
      <c r="DR131" s="62"/>
      <c r="DS131" s="62"/>
      <c r="DT131" s="62"/>
      <c r="DU131" s="62"/>
      <c r="DV131" s="62"/>
      <c r="DW131" s="62"/>
      <c r="DX131" s="62"/>
      <c r="DY131" s="62"/>
      <c r="DZ131" s="62"/>
      <c r="EA131" s="62"/>
      <c r="EB131" s="62"/>
      <c r="EC131" s="62"/>
      <c r="ED131" s="62"/>
      <c r="EE131" s="62"/>
      <c r="EF131" s="62"/>
      <c r="EG131" s="62"/>
      <c r="EH131" s="62"/>
      <c r="EI131" s="62"/>
      <c r="EJ131" s="62"/>
      <c r="EK131" s="62"/>
      <c r="EL131" s="62"/>
      <c r="EM131" s="62"/>
      <c r="EN131" s="62"/>
      <c r="EO131" s="62"/>
      <c r="EP131" s="62"/>
      <c r="EQ131" s="62"/>
      <c r="ER131" s="62"/>
      <c r="ES131" s="62"/>
      <c r="ET131" s="62"/>
      <c r="EU131" s="62"/>
      <c r="EV131" s="62"/>
      <c r="EW131" s="62"/>
      <c r="EX131" s="62"/>
    </row>
    <row r="132" spans="1:154" ht="13.15" x14ac:dyDescent="0.35">
      <c r="A132" s="156"/>
      <c r="B132" s="28"/>
      <c r="C132" s="28"/>
      <c r="D132" s="29"/>
      <c r="E132" s="93" t="s">
        <v>1025</v>
      </c>
      <c r="F132" s="93" t="s">
        <v>1025</v>
      </c>
      <c r="G132" s="93" t="s">
        <v>1025</v>
      </c>
      <c r="H132" s="93" t="s">
        <v>1025</v>
      </c>
      <c r="I132" s="93" t="s">
        <v>1025</v>
      </c>
      <c r="J132" s="93" t="s">
        <v>1025</v>
      </c>
      <c r="K132" s="93" t="s">
        <v>1025</v>
      </c>
      <c r="L132" s="93" t="s">
        <v>1025</v>
      </c>
      <c r="M132" s="93" t="s">
        <v>1025</v>
      </c>
      <c r="N132" s="93" t="s">
        <v>1025</v>
      </c>
      <c r="O132" s="93" t="s">
        <v>1025</v>
      </c>
      <c r="P132" s="93" t="s">
        <v>1025</v>
      </c>
      <c r="Q132" s="93" t="s">
        <v>1025</v>
      </c>
      <c r="R132" s="93" t="s">
        <v>1025</v>
      </c>
      <c r="S132" s="93"/>
      <c r="T132" s="63"/>
      <c r="U132" s="63"/>
      <c r="V132" s="63"/>
      <c r="W132" s="63"/>
      <c r="X132" s="63"/>
      <c r="Y132" s="63"/>
      <c r="Z132" s="63"/>
      <c r="AA132" s="63"/>
      <c r="AB132" s="63"/>
      <c r="AC132" s="63"/>
      <c r="AD132" s="63"/>
      <c r="AE132" s="63"/>
      <c r="AF132" s="63"/>
      <c r="AG132" s="63"/>
      <c r="AH132" s="63"/>
      <c r="AI132" s="63"/>
      <c r="AJ132" s="63"/>
      <c r="AK132" s="63"/>
      <c r="AL132" s="63"/>
      <c r="AM132" s="63"/>
      <c r="AN132" s="63"/>
      <c r="AO132" s="63"/>
      <c r="AP132" s="63"/>
      <c r="AQ132" s="63"/>
      <c r="AR132" s="63"/>
      <c r="AS132" s="63"/>
      <c r="AT132" s="63"/>
      <c r="AU132" s="63"/>
      <c r="AV132" s="63"/>
      <c r="AW132" s="63"/>
      <c r="AX132" s="63"/>
      <c r="AY132" s="63"/>
      <c r="AZ132" s="63"/>
      <c r="BA132" s="63"/>
      <c r="BB132" s="63"/>
      <c r="BC132" s="63"/>
      <c r="BD132" s="63"/>
      <c r="BE132" s="63"/>
      <c r="BF132" s="63"/>
      <c r="BG132" s="63"/>
      <c r="BH132" s="63"/>
      <c r="BI132" s="63"/>
      <c r="BJ132" s="63"/>
      <c r="BK132" s="63"/>
      <c r="BL132" s="63"/>
      <c r="BM132" s="63"/>
      <c r="BN132" s="63"/>
      <c r="BO132" s="63"/>
      <c r="BP132" s="63"/>
      <c r="BQ132" s="63"/>
      <c r="BR132" s="63"/>
      <c r="BS132" s="63"/>
      <c r="BT132" s="63"/>
      <c r="BU132" s="63"/>
      <c r="BV132" s="63"/>
      <c r="BW132" s="63"/>
      <c r="BX132" s="63"/>
      <c r="BY132" s="63"/>
      <c r="BZ132" s="63"/>
      <c r="CA132" s="63"/>
      <c r="CB132" s="63"/>
      <c r="CC132" s="63"/>
      <c r="CD132" s="63"/>
      <c r="CE132" s="63"/>
      <c r="CF132" s="63"/>
      <c r="CG132" s="63"/>
      <c r="CH132" s="63"/>
      <c r="CI132" s="63"/>
      <c r="CJ132" s="63"/>
      <c r="CK132" s="63"/>
      <c r="CL132" s="63"/>
      <c r="CM132" s="63"/>
      <c r="CN132" s="63"/>
      <c r="CO132" s="63"/>
      <c r="CP132" s="63"/>
      <c r="CQ132" s="63"/>
      <c r="CR132" s="63"/>
      <c r="CS132" s="63"/>
      <c r="CT132" s="63"/>
      <c r="CU132" s="63"/>
      <c r="CV132" s="63"/>
      <c r="CW132" s="63"/>
      <c r="CX132" s="63"/>
      <c r="CY132" s="63"/>
      <c r="CZ132" s="63"/>
      <c r="DA132" s="63"/>
      <c r="DB132" s="63"/>
      <c r="DC132" s="63"/>
      <c r="DD132" s="63"/>
      <c r="DE132" s="63"/>
      <c r="DF132" s="63"/>
      <c r="DG132" s="63"/>
      <c r="DH132" s="63"/>
      <c r="DI132" s="63"/>
      <c r="DJ132" s="63"/>
      <c r="DK132" s="63"/>
      <c r="DL132" s="63"/>
      <c r="DM132" s="63"/>
      <c r="DN132" s="63"/>
      <c r="DO132" s="63"/>
      <c r="DP132" s="63"/>
      <c r="DQ132" s="63"/>
      <c r="DR132" s="63"/>
      <c r="DS132" s="63"/>
      <c r="DT132" s="63"/>
      <c r="DU132" s="63"/>
      <c r="DV132" s="63"/>
      <c r="DW132" s="63"/>
      <c r="DX132" s="63"/>
      <c r="DY132" s="63"/>
      <c r="DZ132" s="63"/>
      <c r="EA132" s="63"/>
      <c r="EB132" s="63"/>
      <c r="EC132" s="63"/>
      <c r="ED132" s="63"/>
      <c r="EE132" s="63"/>
      <c r="EF132" s="63"/>
      <c r="EG132" s="63"/>
      <c r="EH132" s="63"/>
      <c r="EI132" s="63"/>
      <c r="EJ132" s="63"/>
      <c r="EK132" s="63"/>
      <c r="EL132" s="63"/>
      <c r="EM132" s="63"/>
      <c r="EN132" s="63"/>
      <c r="EO132" s="63"/>
      <c r="EP132" s="63"/>
      <c r="EQ132" s="63"/>
      <c r="ER132" s="63"/>
      <c r="ES132" s="63"/>
      <c r="ET132" s="63"/>
      <c r="EU132" s="63"/>
      <c r="EV132" s="63"/>
      <c r="EW132" s="63"/>
      <c r="EX132" s="63"/>
    </row>
    <row r="133" spans="1:154" ht="13.9" x14ac:dyDescent="0.35">
      <c r="A133" s="6"/>
      <c r="B133" s="6"/>
      <c r="C133" s="6"/>
      <c r="E133" s="7"/>
      <c r="F133" s="7"/>
      <c r="G133" s="7"/>
      <c r="H133" s="7"/>
      <c r="I133" s="7"/>
      <c r="J133" s="7"/>
      <c r="K133" s="7"/>
      <c r="L133" s="7"/>
      <c r="M133" s="7"/>
      <c r="N133" s="7"/>
      <c r="O133" s="7"/>
      <c r="P133" s="7"/>
      <c r="Q133" s="7"/>
      <c r="R133" s="7"/>
      <c r="S133" s="7"/>
      <c r="T133" s="7"/>
      <c r="U133" s="7"/>
      <c r="V133" s="7"/>
      <c r="W133" s="7"/>
      <c r="X133" s="7"/>
      <c r="Y133" s="7"/>
      <c r="Z133" s="7"/>
      <c r="AA133" s="7"/>
      <c r="AB133" s="7"/>
      <c r="AC133" s="7"/>
    </row>
    <row r="134" spans="1:154" ht="17.649999999999999" hidden="1" x14ac:dyDescent="0.35">
      <c r="A134" s="87" t="s">
        <v>278</v>
      </c>
      <c r="B134" s="9"/>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c r="BM134" s="48"/>
      <c r="BN134" s="48"/>
      <c r="BO134" s="48"/>
      <c r="BP134" s="48"/>
      <c r="BQ134" s="48"/>
      <c r="BR134" s="48"/>
      <c r="BS134" s="48"/>
      <c r="BT134" s="48"/>
      <c r="BU134" s="48"/>
      <c r="BV134" s="48"/>
      <c r="BW134" s="48"/>
      <c r="BX134" s="48"/>
      <c r="BY134" s="48"/>
      <c r="BZ134" s="48"/>
      <c r="CA134" s="48"/>
      <c r="CB134" s="48"/>
      <c r="CC134" s="48"/>
      <c r="CD134" s="48"/>
      <c r="CE134" s="48"/>
      <c r="CF134" s="48"/>
      <c r="CG134" s="48"/>
      <c r="CH134" s="48"/>
      <c r="CI134" s="48"/>
      <c r="CJ134" s="48"/>
      <c r="CK134" s="48"/>
      <c r="CL134" s="48"/>
      <c r="CM134" s="48"/>
      <c r="CN134" s="48"/>
      <c r="CO134" s="48"/>
      <c r="CP134" s="48"/>
      <c r="CQ134" s="48"/>
      <c r="CR134" s="48"/>
      <c r="CS134" s="48"/>
      <c r="CT134" s="48"/>
      <c r="CU134" s="48"/>
      <c r="CV134" s="48"/>
      <c r="CW134" s="48"/>
      <c r="CX134" s="48"/>
      <c r="CY134" s="48"/>
      <c r="CZ134" s="48"/>
      <c r="DA134" s="48"/>
      <c r="DB134" s="48"/>
      <c r="DC134" s="48"/>
      <c r="DD134" s="48"/>
      <c r="DE134" s="48"/>
      <c r="DF134" s="48"/>
      <c r="DG134" s="48"/>
      <c r="DH134" s="48"/>
      <c r="DI134" s="48"/>
      <c r="DJ134" s="48"/>
      <c r="DK134" s="48"/>
      <c r="DL134" s="48"/>
      <c r="DM134" s="48"/>
      <c r="DN134" s="48"/>
      <c r="DO134" s="48"/>
      <c r="DP134" s="48"/>
      <c r="DQ134" s="48"/>
      <c r="DR134" s="48"/>
      <c r="DS134" s="48"/>
      <c r="DT134" s="48"/>
      <c r="DU134" s="48"/>
      <c r="DV134" s="48"/>
      <c r="DW134" s="48"/>
      <c r="DX134" s="48"/>
      <c r="DY134" s="48"/>
      <c r="DZ134" s="48"/>
      <c r="EA134" s="48"/>
      <c r="EB134" s="48"/>
      <c r="EC134" s="48"/>
      <c r="ED134" s="48"/>
      <c r="EE134" s="48"/>
      <c r="EF134" s="48"/>
      <c r="EG134" s="48"/>
      <c r="EH134" s="48"/>
      <c r="EI134" s="48"/>
      <c r="EJ134" s="48"/>
      <c r="EK134" s="48"/>
      <c r="EL134" s="48"/>
      <c r="EM134" s="48"/>
      <c r="EN134" s="48"/>
      <c r="EO134" s="48"/>
      <c r="EP134" s="48"/>
      <c r="EQ134" s="48"/>
      <c r="ER134" s="48"/>
      <c r="ES134" s="48"/>
      <c r="ET134" s="48"/>
      <c r="EU134" s="48"/>
      <c r="EV134" s="48"/>
      <c r="EW134" s="48"/>
      <c r="EX134" s="48"/>
    </row>
    <row r="135" spans="1:154" ht="39.4" hidden="1" x14ac:dyDescent="0.4">
      <c r="A135" s="79" t="s">
        <v>72</v>
      </c>
      <c r="B135" s="31" t="s">
        <v>362</v>
      </c>
      <c r="C135" s="31" t="s">
        <v>1167</v>
      </c>
      <c r="D135" s="80" t="s">
        <v>73</v>
      </c>
      <c r="E135" s="61"/>
      <c r="F135" s="61"/>
      <c r="G135" s="61"/>
      <c r="H135" s="61"/>
      <c r="I135" s="61"/>
      <c r="J135" s="61"/>
      <c r="K135" s="61"/>
      <c r="L135" s="61"/>
      <c r="M135" s="61"/>
      <c r="N135" s="61"/>
      <c r="O135" s="61"/>
      <c r="P135" s="61"/>
      <c r="Q135" s="61"/>
      <c r="R135" s="61"/>
      <c r="S135" s="61"/>
      <c r="T135" s="61"/>
      <c r="U135" s="61"/>
      <c r="V135" s="61"/>
      <c r="W135" s="61"/>
      <c r="X135" s="61"/>
      <c r="Y135" s="61"/>
      <c r="Z135" s="61"/>
      <c r="AA135" s="61"/>
      <c r="AB135" s="61"/>
      <c r="AC135" s="61"/>
      <c r="AD135" s="61"/>
      <c r="AE135" s="61"/>
      <c r="AF135" s="61"/>
      <c r="AG135" s="61"/>
      <c r="AH135" s="61"/>
      <c r="AI135" s="61"/>
      <c r="AJ135" s="61"/>
      <c r="AK135" s="61"/>
      <c r="AL135" s="61"/>
      <c r="AM135" s="61"/>
      <c r="AN135" s="61"/>
      <c r="AO135" s="61"/>
      <c r="AP135" s="61"/>
      <c r="AQ135" s="61"/>
      <c r="AR135" s="61"/>
      <c r="AS135" s="61"/>
      <c r="AT135" s="61"/>
      <c r="AU135" s="61"/>
      <c r="AV135" s="61"/>
      <c r="AW135" s="61"/>
      <c r="AX135" s="61"/>
      <c r="AY135" s="61"/>
      <c r="AZ135" s="61"/>
      <c r="BA135" s="61"/>
      <c r="BB135" s="61"/>
      <c r="BC135" s="61"/>
      <c r="BD135" s="61"/>
      <c r="BE135" s="61"/>
      <c r="BF135" s="61"/>
      <c r="BG135" s="61"/>
      <c r="BH135" s="61"/>
      <c r="BI135" s="61"/>
      <c r="BJ135" s="61"/>
      <c r="BK135" s="61"/>
      <c r="BL135" s="61"/>
      <c r="BM135" s="61"/>
      <c r="BN135" s="61"/>
      <c r="BO135" s="61"/>
      <c r="BP135" s="61"/>
      <c r="BQ135" s="61"/>
      <c r="BR135" s="61"/>
      <c r="BS135" s="61"/>
      <c r="BT135" s="61"/>
      <c r="BU135" s="61"/>
      <c r="BV135" s="61"/>
      <c r="BW135" s="61"/>
      <c r="BX135" s="61"/>
      <c r="BY135" s="61"/>
      <c r="BZ135" s="61"/>
      <c r="CA135" s="61"/>
      <c r="CB135" s="61"/>
      <c r="CC135" s="61"/>
      <c r="CD135" s="61"/>
      <c r="CE135" s="61"/>
      <c r="CF135" s="61"/>
      <c r="CG135" s="61"/>
      <c r="CH135" s="61"/>
      <c r="CI135" s="61"/>
      <c r="CJ135" s="61"/>
      <c r="CK135" s="61"/>
      <c r="CL135" s="61"/>
      <c r="CM135" s="61"/>
      <c r="CN135" s="61"/>
      <c r="CO135" s="61"/>
      <c r="CP135" s="61"/>
      <c r="CQ135" s="61"/>
      <c r="CR135" s="61"/>
      <c r="CS135" s="61"/>
      <c r="CT135" s="61"/>
      <c r="CU135" s="61"/>
      <c r="CV135" s="61"/>
      <c r="CW135" s="61"/>
      <c r="CX135" s="61"/>
      <c r="CY135" s="61"/>
      <c r="CZ135" s="61"/>
      <c r="DA135" s="61"/>
      <c r="DB135" s="61"/>
      <c r="DC135" s="61"/>
      <c r="DD135" s="61"/>
      <c r="DE135" s="61"/>
      <c r="DF135" s="61"/>
      <c r="DG135" s="61"/>
      <c r="DH135" s="61"/>
      <c r="DI135" s="61"/>
      <c r="DJ135" s="61"/>
      <c r="DK135" s="61"/>
      <c r="DL135" s="61"/>
      <c r="DM135" s="61"/>
      <c r="DN135" s="61"/>
      <c r="DO135" s="61"/>
      <c r="DP135" s="61"/>
      <c r="DQ135" s="61"/>
      <c r="DR135" s="61"/>
      <c r="DS135" s="61"/>
      <c r="DT135" s="61"/>
      <c r="DU135" s="61"/>
      <c r="DV135" s="61"/>
      <c r="DW135" s="61"/>
      <c r="DX135" s="61"/>
      <c r="DY135" s="61"/>
      <c r="DZ135" s="61"/>
      <c r="EA135" s="61"/>
      <c r="EB135" s="61"/>
      <c r="EC135" s="61"/>
      <c r="ED135" s="61"/>
      <c r="EE135" s="61"/>
      <c r="EF135" s="61"/>
      <c r="EG135" s="61"/>
      <c r="EH135" s="61"/>
      <c r="EI135" s="61"/>
      <c r="EJ135" s="61"/>
      <c r="EK135" s="61"/>
      <c r="EL135" s="61"/>
      <c r="EM135" s="61"/>
      <c r="EN135" s="61"/>
      <c r="EO135" s="61"/>
      <c r="EP135" s="61"/>
      <c r="EQ135" s="61"/>
      <c r="ER135" s="61"/>
      <c r="ES135" s="61"/>
      <c r="ET135" s="61"/>
      <c r="EU135" s="61"/>
      <c r="EV135" s="61"/>
      <c r="EW135" s="61"/>
      <c r="EX135" s="61"/>
    </row>
    <row r="136" spans="1:154" ht="25.5" hidden="1" x14ac:dyDescent="0.35">
      <c r="A136" s="150" t="s">
        <v>282</v>
      </c>
      <c r="B136" s="27" t="s">
        <v>279</v>
      </c>
      <c r="C136" s="27" t="s">
        <v>281</v>
      </c>
      <c r="D136" s="30" t="s">
        <v>280</v>
      </c>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c r="CC136" s="62"/>
      <c r="CD136" s="62"/>
      <c r="CE136" s="62"/>
      <c r="CF136" s="62"/>
      <c r="CG136" s="62"/>
      <c r="CH136" s="62"/>
      <c r="CI136" s="62"/>
      <c r="CJ136" s="62"/>
      <c r="CK136" s="62"/>
      <c r="CL136" s="62"/>
      <c r="CM136" s="62"/>
      <c r="CN136" s="62"/>
      <c r="CO136" s="62"/>
      <c r="CP136" s="62"/>
      <c r="CQ136" s="62"/>
      <c r="CR136" s="62"/>
      <c r="CS136" s="62"/>
      <c r="CT136" s="62"/>
      <c r="CU136" s="62"/>
      <c r="CV136" s="62"/>
      <c r="CW136" s="62"/>
      <c r="CX136" s="62"/>
      <c r="CY136" s="62"/>
      <c r="CZ136" s="62"/>
      <c r="DA136" s="62"/>
      <c r="DB136" s="62"/>
      <c r="DC136" s="62"/>
      <c r="DD136" s="62"/>
      <c r="DE136" s="62"/>
      <c r="DF136" s="62"/>
      <c r="DG136" s="62"/>
      <c r="DH136" s="62"/>
      <c r="DI136" s="62"/>
      <c r="DJ136" s="62"/>
      <c r="DK136" s="62"/>
      <c r="DL136" s="62"/>
      <c r="DM136" s="62"/>
      <c r="DN136" s="62"/>
      <c r="DO136" s="62"/>
      <c r="DP136" s="62"/>
      <c r="DQ136" s="62"/>
      <c r="DR136" s="62"/>
      <c r="DS136" s="62"/>
      <c r="DT136" s="62"/>
      <c r="DU136" s="62"/>
      <c r="DV136" s="62"/>
      <c r="DW136" s="62"/>
      <c r="DX136" s="62"/>
      <c r="DY136" s="62"/>
      <c r="DZ136" s="62"/>
      <c r="EA136" s="62"/>
      <c r="EB136" s="62"/>
      <c r="EC136" s="62"/>
      <c r="ED136" s="62"/>
      <c r="EE136" s="62"/>
      <c r="EF136" s="62"/>
      <c r="EG136" s="62"/>
      <c r="EH136" s="62"/>
      <c r="EI136" s="62"/>
      <c r="EJ136" s="62"/>
      <c r="EK136" s="62"/>
      <c r="EL136" s="62"/>
      <c r="EM136" s="62"/>
      <c r="EN136" s="62"/>
      <c r="EO136" s="62"/>
      <c r="EP136" s="62"/>
      <c r="EQ136" s="62"/>
      <c r="ER136" s="62"/>
      <c r="ES136" s="62"/>
      <c r="ET136" s="62"/>
      <c r="EU136" s="62"/>
      <c r="EV136" s="62"/>
      <c r="EW136" s="62"/>
      <c r="EX136" s="62"/>
    </row>
    <row r="137" spans="1:154" ht="13.15" hidden="1" x14ac:dyDescent="0.35">
      <c r="A137" s="147"/>
      <c r="B137" s="28"/>
      <c r="C137" s="28"/>
      <c r="D137" s="29"/>
      <c r="E137" s="63"/>
      <c r="F137" s="63"/>
      <c r="G137" s="63"/>
      <c r="H137" s="63"/>
      <c r="I137" s="63"/>
      <c r="J137" s="63"/>
      <c r="K137" s="63"/>
      <c r="L137" s="63"/>
      <c r="M137" s="63"/>
      <c r="N137" s="63"/>
      <c r="O137" s="63"/>
      <c r="P137" s="63"/>
      <c r="Q137" s="63"/>
      <c r="R137" s="63"/>
      <c r="S137" s="63"/>
      <c r="T137" s="63"/>
      <c r="U137" s="63"/>
      <c r="V137" s="63"/>
      <c r="W137" s="63"/>
      <c r="X137" s="63"/>
      <c r="Y137" s="63"/>
      <c r="Z137" s="63"/>
      <c r="AA137" s="63"/>
      <c r="AB137" s="63"/>
      <c r="AC137" s="63"/>
      <c r="AD137" s="63"/>
      <c r="AE137" s="63"/>
      <c r="AF137" s="63"/>
      <c r="AG137" s="63"/>
      <c r="AH137" s="63"/>
      <c r="AI137" s="63"/>
      <c r="AJ137" s="63"/>
      <c r="AK137" s="63"/>
      <c r="AL137" s="63"/>
      <c r="AM137" s="63"/>
      <c r="AN137" s="63"/>
      <c r="AO137" s="63"/>
      <c r="AP137" s="63"/>
      <c r="AQ137" s="63"/>
      <c r="AR137" s="63"/>
      <c r="AS137" s="63"/>
      <c r="AT137" s="63"/>
      <c r="AU137" s="63"/>
      <c r="AV137" s="63"/>
      <c r="AW137" s="63"/>
      <c r="AX137" s="63"/>
      <c r="AY137" s="63"/>
      <c r="AZ137" s="63"/>
      <c r="BA137" s="63"/>
      <c r="BB137" s="63"/>
      <c r="BC137" s="63"/>
      <c r="BD137" s="63"/>
      <c r="BE137" s="63"/>
      <c r="BF137" s="63"/>
      <c r="BG137" s="63"/>
      <c r="BH137" s="63"/>
      <c r="BI137" s="63"/>
      <c r="BJ137" s="63"/>
      <c r="BK137" s="63"/>
      <c r="BL137" s="63"/>
      <c r="BM137" s="63"/>
      <c r="BN137" s="63"/>
      <c r="BO137" s="63"/>
      <c r="BP137" s="63"/>
      <c r="BQ137" s="63"/>
      <c r="BR137" s="63"/>
      <c r="BS137" s="63"/>
      <c r="BT137" s="63"/>
      <c r="BU137" s="63"/>
      <c r="BV137" s="63"/>
      <c r="BW137" s="63"/>
      <c r="BX137" s="63"/>
      <c r="BY137" s="63"/>
      <c r="BZ137" s="63"/>
      <c r="CA137" s="63"/>
      <c r="CB137" s="63"/>
      <c r="CC137" s="63"/>
      <c r="CD137" s="63"/>
      <c r="CE137" s="63"/>
      <c r="CF137" s="63"/>
      <c r="CG137" s="63"/>
      <c r="CH137" s="63"/>
      <c r="CI137" s="63"/>
      <c r="CJ137" s="63"/>
      <c r="CK137" s="63"/>
      <c r="CL137" s="63"/>
      <c r="CM137" s="63"/>
      <c r="CN137" s="63"/>
      <c r="CO137" s="63"/>
      <c r="CP137" s="63"/>
      <c r="CQ137" s="63"/>
      <c r="CR137" s="63"/>
      <c r="CS137" s="63"/>
      <c r="CT137" s="63"/>
      <c r="CU137" s="63"/>
      <c r="CV137" s="63"/>
      <c r="CW137" s="63"/>
      <c r="CX137" s="63"/>
      <c r="CY137" s="63"/>
      <c r="CZ137" s="63"/>
      <c r="DA137" s="63"/>
      <c r="DB137" s="63"/>
      <c r="DC137" s="63"/>
      <c r="DD137" s="63"/>
      <c r="DE137" s="63"/>
      <c r="DF137" s="63"/>
      <c r="DG137" s="63"/>
      <c r="DH137" s="63"/>
      <c r="DI137" s="63"/>
      <c r="DJ137" s="63"/>
      <c r="DK137" s="63"/>
      <c r="DL137" s="63"/>
      <c r="DM137" s="63"/>
      <c r="DN137" s="63"/>
      <c r="DO137" s="63"/>
      <c r="DP137" s="63"/>
      <c r="DQ137" s="63"/>
      <c r="DR137" s="63"/>
      <c r="DS137" s="63"/>
      <c r="DT137" s="63"/>
      <c r="DU137" s="63"/>
      <c r="DV137" s="63"/>
      <c r="DW137" s="63"/>
      <c r="DX137" s="63"/>
      <c r="DY137" s="63"/>
      <c r="DZ137" s="63"/>
      <c r="EA137" s="63"/>
      <c r="EB137" s="63"/>
      <c r="EC137" s="63"/>
      <c r="ED137" s="63"/>
      <c r="EE137" s="63"/>
      <c r="EF137" s="63"/>
      <c r="EG137" s="63"/>
      <c r="EH137" s="63"/>
      <c r="EI137" s="63"/>
      <c r="EJ137" s="63"/>
      <c r="EK137" s="63"/>
      <c r="EL137" s="63"/>
      <c r="EM137" s="63"/>
      <c r="EN137" s="63"/>
      <c r="EO137" s="63"/>
      <c r="EP137" s="63"/>
      <c r="EQ137" s="63"/>
      <c r="ER137" s="63"/>
      <c r="ES137" s="63"/>
      <c r="ET137" s="63"/>
      <c r="EU137" s="63"/>
      <c r="EV137" s="63"/>
      <c r="EW137" s="63"/>
      <c r="EX137" s="63"/>
    </row>
    <row r="138" spans="1:154" ht="38.25" hidden="1" x14ac:dyDescent="0.35">
      <c r="A138" s="150" t="s">
        <v>285</v>
      </c>
      <c r="B138" s="27" t="s">
        <v>279</v>
      </c>
      <c r="C138" s="27" t="s">
        <v>283</v>
      </c>
      <c r="D138" s="83" t="s">
        <v>284</v>
      </c>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62"/>
      <c r="AW138" s="62"/>
      <c r="AX138" s="62"/>
      <c r="AY138" s="62"/>
      <c r="AZ138" s="62"/>
      <c r="BA138" s="62"/>
      <c r="BB138" s="62"/>
      <c r="BC138" s="62"/>
      <c r="BD138" s="62"/>
      <c r="BE138" s="62"/>
      <c r="BF138" s="62"/>
      <c r="BG138" s="62"/>
      <c r="BH138" s="62"/>
      <c r="BI138" s="62"/>
      <c r="BJ138" s="62"/>
      <c r="BK138" s="62"/>
      <c r="BL138" s="62"/>
      <c r="BM138" s="62"/>
      <c r="BN138" s="62"/>
      <c r="BO138" s="62"/>
      <c r="BP138" s="62"/>
      <c r="BQ138" s="62"/>
      <c r="BR138" s="62"/>
      <c r="BS138" s="62"/>
      <c r="BT138" s="62"/>
      <c r="BU138" s="62"/>
      <c r="BV138" s="62"/>
      <c r="BW138" s="62"/>
      <c r="BX138" s="62"/>
      <c r="BY138" s="62"/>
      <c r="BZ138" s="62"/>
      <c r="CA138" s="62"/>
      <c r="CB138" s="62"/>
      <c r="CC138" s="62"/>
      <c r="CD138" s="62"/>
      <c r="CE138" s="62"/>
      <c r="CF138" s="62"/>
      <c r="CG138" s="62"/>
      <c r="CH138" s="62"/>
      <c r="CI138" s="62"/>
      <c r="CJ138" s="62"/>
      <c r="CK138" s="62"/>
      <c r="CL138" s="62"/>
      <c r="CM138" s="62"/>
      <c r="CN138" s="62"/>
      <c r="CO138" s="62"/>
      <c r="CP138" s="62"/>
      <c r="CQ138" s="62"/>
      <c r="CR138" s="62"/>
      <c r="CS138" s="62"/>
      <c r="CT138" s="62"/>
      <c r="CU138" s="62"/>
      <c r="CV138" s="62"/>
      <c r="CW138" s="62"/>
      <c r="CX138" s="62"/>
      <c r="CY138" s="62"/>
      <c r="CZ138" s="62"/>
      <c r="DA138" s="62"/>
      <c r="DB138" s="62"/>
      <c r="DC138" s="62"/>
      <c r="DD138" s="62"/>
      <c r="DE138" s="62"/>
      <c r="DF138" s="62"/>
      <c r="DG138" s="62"/>
      <c r="DH138" s="62"/>
      <c r="DI138" s="62"/>
      <c r="DJ138" s="62"/>
      <c r="DK138" s="62"/>
      <c r="DL138" s="62"/>
      <c r="DM138" s="62"/>
      <c r="DN138" s="62"/>
      <c r="DO138" s="62"/>
      <c r="DP138" s="62"/>
      <c r="DQ138" s="62"/>
      <c r="DR138" s="62"/>
      <c r="DS138" s="62"/>
      <c r="DT138" s="62"/>
      <c r="DU138" s="62"/>
      <c r="DV138" s="62"/>
      <c r="DW138" s="62"/>
      <c r="DX138" s="62"/>
      <c r="DY138" s="62"/>
      <c r="DZ138" s="62"/>
      <c r="EA138" s="62"/>
      <c r="EB138" s="62"/>
      <c r="EC138" s="62"/>
      <c r="ED138" s="62"/>
      <c r="EE138" s="62"/>
      <c r="EF138" s="62"/>
      <c r="EG138" s="62"/>
      <c r="EH138" s="62"/>
      <c r="EI138" s="62"/>
      <c r="EJ138" s="62"/>
      <c r="EK138" s="62"/>
      <c r="EL138" s="62"/>
      <c r="EM138" s="62"/>
      <c r="EN138" s="62"/>
      <c r="EO138" s="62"/>
      <c r="EP138" s="62"/>
      <c r="EQ138" s="62"/>
      <c r="ER138" s="62"/>
      <c r="ES138" s="62"/>
      <c r="ET138" s="62"/>
      <c r="EU138" s="62"/>
      <c r="EV138" s="62"/>
      <c r="EW138" s="62"/>
      <c r="EX138" s="62"/>
    </row>
    <row r="139" spans="1:154" ht="13.15" hidden="1" x14ac:dyDescent="0.35">
      <c r="A139" s="147"/>
      <c r="B139" s="28"/>
      <c r="C139" s="28"/>
      <c r="D139" s="29"/>
      <c r="E139" s="63"/>
      <c r="F139" s="63"/>
      <c r="G139" s="63"/>
      <c r="H139" s="63"/>
      <c r="I139" s="63"/>
      <c r="J139" s="63"/>
      <c r="K139" s="63"/>
      <c r="L139" s="63"/>
      <c r="M139" s="63"/>
      <c r="N139" s="63"/>
      <c r="O139" s="63"/>
      <c r="P139" s="63"/>
      <c r="Q139" s="63"/>
      <c r="R139" s="63"/>
      <c r="S139" s="63"/>
      <c r="T139" s="63"/>
      <c r="U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c r="DD139" s="63"/>
      <c r="DE139" s="63"/>
      <c r="DF139" s="63"/>
      <c r="DG139" s="63"/>
      <c r="DH139" s="63"/>
      <c r="DI139" s="63"/>
      <c r="DJ139" s="63"/>
      <c r="DK139" s="63"/>
      <c r="DL139" s="63"/>
      <c r="DM139" s="63"/>
      <c r="DN139" s="63"/>
      <c r="DO139" s="63"/>
      <c r="DP139" s="63"/>
      <c r="DQ139" s="63"/>
      <c r="DR139" s="63"/>
      <c r="DS139" s="63"/>
      <c r="DT139" s="63"/>
      <c r="DU139" s="63"/>
      <c r="DV139" s="63"/>
      <c r="DW139" s="63"/>
      <c r="DX139" s="63"/>
      <c r="DY139" s="63"/>
      <c r="DZ139" s="63"/>
      <c r="EA139" s="63"/>
      <c r="EB139" s="63"/>
      <c r="EC139" s="63"/>
      <c r="ED139" s="63"/>
      <c r="EE139" s="63"/>
      <c r="EF139" s="63"/>
      <c r="EG139" s="63"/>
      <c r="EH139" s="63"/>
      <c r="EI139" s="63"/>
      <c r="EJ139" s="63"/>
      <c r="EK139" s="63"/>
      <c r="EL139" s="63"/>
      <c r="EM139" s="63"/>
      <c r="EN139" s="63"/>
      <c r="EO139" s="63"/>
      <c r="EP139" s="63"/>
      <c r="EQ139" s="63"/>
      <c r="ER139" s="63"/>
      <c r="ES139" s="63"/>
      <c r="ET139" s="63"/>
      <c r="EU139" s="63"/>
      <c r="EV139" s="63"/>
      <c r="EW139" s="63"/>
      <c r="EX139" s="63"/>
    </row>
    <row r="140" spans="1:154" ht="38.25" hidden="1" x14ac:dyDescent="0.35">
      <c r="A140" s="150" t="s">
        <v>288</v>
      </c>
      <c r="B140" s="27" t="s">
        <v>279</v>
      </c>
      <c r="C140" s="27" t="s">
        <v>286</v>
      </c>
      <c r="D140" s="30" t="s">
        <v>287</v>
      </c>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c r="AL140" s="62"/>
      <c r="AM140" s="62"/>
      <c r="AN140" s="62"/>
      <c r="AO140" s="62"/>
      <c r="AP140" s="62"/>
      <c r="AQ140" s="62"/>
      <c r="AR140" s="62"/>
      <c r="AS140" s="62"/>
      <c r="AT140" s="62"/>
      <c r="AU140" s="62"/>
      <c r="AV140" s="62"/>
      <c r="AW140" s="62"/>
      <c r="AX140" s="62"/>
      <c r="AY140" s="62"/>
      <c r="AZ140" s="62"/>
      <c r="BA140" s="62"/>
      <c r="BB140" s="62"/>
      <c r="BC140" s="62"/>
      <c r="BD140" s="62"/>
      <c r="BE140" s="62"/>
      <c r="BF140" s="62"/>
      <c r="BG140" s="62"/>
      <c r="BH140" s="62"/>
      <c r="BI140" s="62"/>
      <c r="BJ140" s="62"/>
      <c r="BK140" s="62"/>
      <c r="BL140" s="62"/>
      <c r="BM140" s="62"/>
      <c r="BN140" s="62"/>
      <c r="BO140" s="62"/>
      <c r="BP140" s="62"/>
      <c r="BQ140" s="62"/>
      <c r="BR140" s="62"/>
      <c r="BS140" s="62"/>
      <c r="BT140" s="62"/>
      <c r="BU140" s="62"/>
      <c r="BV140" s="62"/>
      <c r="BW140" s="62"/>
      <c r="BX140" s="62"/>
      <c r="BY140" s="62"/>
      <c r="BZ140" s="62"/>
      <c r="CA140" s="62"/>
      <c r="CB140" s="62"/>
      <c r="CC140" s="62"/>
      <c r="CD140" s="62"/>
      <c r="CE140" s="62"/>
      <c r="CF140" s="62"/>
      <c r="CG140" s="62"/>
      <c r="CH140" s="62"/>
      <c r="CI140" s="62"/>
      <c r="CJ140" s="62"/>
      <c r="CK140" s="62"/>
      <c r="CL140" s="62"/>
      <c r="CM140" s="62"/>
      <c r="CN140" s="62"/>
      <c r="CO140" s="62"/>
      <c r="CP140" s="62"/>
      <c r="CQ140" s="62"/>
      <c r="CR140" s="62"/>
      <c r="CS140" s="62"/>
      <c r="CT140" s="62"/>
      <c r="CU140" s="62"/>
      <c r="CV140" s="62"/>
      <c r="CW140" s="62"/>
      <c r="CX140" s="62"/>
      <c r="CY140" s="62"/>
      <c r="CZ140" s="62"/>
      <c r="DA140" s="62"/>
      <c r="DB140" s="62"/>
      <c r="DC140" s="62"/>
      <c r="DD140" s="62"/>
      <c r="DE140" s="62"/>
      <c r="DF140" s="62"/>
      <c r="DG140" s="62"/>
      <c r="DH140" s="62"/>
      <c r="DI140" s="62"/>
      <c r="DJ140" s="62"/>
      <c r="DK140" s="62"/>
      <c r="DL140" s="62"/>
      <c r="DM140" s="62"/>
      <c r="DN140" s="62"/>
      <c r="DO140" s="62"/>
      <c r="DP140" s="62"/>
      <c r="DQ140" s="62"/>
      <c r="DR140" s="62"/>
      <c r="DS140" s="62"/>
      <c r="DT140" s="62"/>
      <c r="DU140" s="62"/>
      <c r="DV140" s="62"/>
      <c r="DW140" s="62"/>
      <c r="DX140" s="62"/>
      <c r="DY140" s="62"/>
      <c r="DZ140" s="62"/>
      <c r="EA140" s="62"/>
      <c r="EB140" s="62"/>
      <c r="EC140" s="62"/>
      <c r="ED140" s="62"/>
      <c r="EE140" s="62"/>
      <c r="EF140" s="62"/>
      <c r="EG140" s="62"/>
      <c r="EH140" s="62"/>
      <c r="EI140" s="62"/>
      <c r="EJ140" s="62"/>
      <c r="EK140" s="62"/>
      <c r="EL140" s="62"/>
      <c r="EM140" s="62"/>
      <c r="EN140" s="62"/>
      <c r="EO140" s="62"/>
      <c r="EP140" s="62"/>
      <c r="EQ140" s="62"/>
      <c r="ER140" s="62"/>
      <c r="ES140" s="62"/>
      <c r="ET140" s="62"/>
      <c r="EU140" s="62"/>
      <c r="EV140" s="62"/>
      <c r="EW140" s="62"/>
      <c r="EX140" s="62"/>
    </row>
    <row r="141" spans="1:154" ht="13.15" hidden="1" x14ac:dyDescent="0.35">
      <c r="A141" s="147"/>
      <c r="B141" s="28"/>
      <c r="C141" s="28"/>
      <c r="D141" s="29"/>
      <c r="E141" s="63"/>
      <c r="F141" s="63"/>
      <c r="G141" s="63"/>
      <c r="H141" s="63"/>
      <c r="I141" s="63"/>
      <c r="J141" s="63"/>
      <c r="K141" s="63"/>
      <c r="L141" s="63"/>
      <c r="M141" s="63"/>
      <c r="N141" s="63"/>
      <c r="O141" s="63"/>
      <c r="P141" s="63"/>
      <c r="Q141" s="63"/>
      <c r="R141" s="63"/>
      <c r="S141" s="63"/>
      <c r="T141" s="63"/>
      <c r="U141" s="63"/>
      <c r="V141" s="63"/>
      <c r="W141" s="63"/>
      <c r="X141" s="63"/>
      <c r="Y141" s="63"/>
      <c r="Z141" s="63"/>
      <c r="AA141" s="63"/>
      <c r="AB141" s="63"/>
      <c r="AC141" s="63"/>
      <c r="AD141" s="63"/>
      <c r="AE141" s="63"/>
      <c r="AF141" s="63"/>
      <c r="AG141" s="63"/>
      <c r="AH141" s="63"/>
      <c r="AI141" s="63"/>
      <c r="AJ141" s="63"/>
      <c r="AK141" s="63"/>
      <c r="AL141" s="63"/>
      <c r="AM141" s="63"/>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3"/>
      <c r="BO141" s="63"/>
      <c r="BP141" s="63"/>
      <c r="BQ141" s="63"/>
      <c r="BR141" s="63"/>
      <c r="BS141" s="63"/>
      <c r="BT141" s="63"/>
      <c r="BU141" s="63"/>
      <c r="BV141" s="63"/>
      <c r="BW141" s="63"/>
      <c r="BX141" s="63"/>
      <c r="BY141" s="63"/>
      <c r="BZ141" s="63"/>
      <c r="CA141" s="63"/>
      <c r="CB141" s="63"/>
      <c r="CC141" s="63"/>
      <c r="CD141" s="63"/>
      <c r="CE141" s="63"/>
      <c r="CF141" s="63"/>
      <c r="CG141" s="63"/>
      <c r="CH141" s="63"/>
      <c r="CI141" s="63"/>
      <c r="CJ141" s="63"/>
      <c r="CK141" s="63"/>
      <c r="CL141" s="63"/>
      <c r="CM141" s="63"/>
      <c r="CN141" s="63"/>
      <c r="CO141" s="63"/>
      <c r="CP141" s="63"/>
      <c r="CQ141" s="63"/>
      <c r="CR141" s="63"/>
      <c r="CS141" s="63"/>
      <c r="CT141" s="63"/>
      <c r="CU141" s="63"/>
      <c r="CV141" s="63"/>
      <c r="CW141" s="63"/>
      <c r="CX141" s="63"/>
      <c r="CY141" s="63"/>
      <c r="CZ141" s="63"/>
      <c r="DA141" s="63"/>
      <c r="DB141" s="63"/>
      <c r="DC141" s="63"/>
      <c r="DD141" s="63"/>
      <c r="DE141" s="63"/>
      <c r="DF141" s="63"/>
      <c r="DG141" s="63"/>
      <c r="DH141" s="63"/>
      <c r="DI141" s="63"/>
      <c r="DJ141" s="63"/>
      <c r="DK141" s="63"/>
      <c r="DL141" s="63"/>
      <c r="DM141" s="63"/>
      <c r="DN141" s="63"/>
      <c r="DO141" s="63"/>
      <c r="DP141" s="63"/>
      <c r="DQ141" s="63"/>
      <c r="DR141" s="63"/>
      <c r="DS141" s="63"/>
      <c r="DT141" s="63"/>
      <c r="DU141" s="63"/>
      <c r="DV141" s="63"/>
      <c r="DW141" s="63"/>
      <c r="DX141" s="63"/>
      <c r="DY141" s="63"/>
      <c r="DZ141" s="63"/>
      <c r="EA141" s="63"/>
      <c r="EB141" s="63"/>
      <c r="EC141" s="63"/>
      <c r="ED141" s="63"/>
      <c r="EE141" s="63"/>
      <c r="EF141" s="63"/>
      <c r="EG141" s="63"/>
      <c r="EH141" s="63"/>
      <c r="EI141" s="63"/>
      <c r="EJ141" s="63"/>
      <c r="EK141" s="63"/>
      <c r="EL141" s="63"/>
      <c r="EM141" s="63"/>
      <c r="EN141" s="63"/>
      <c r="EO141" s="63"/>
      <c r="EP141" s="63"/>
      <c r="EQ141" s="63"/>
      <c r="ER141" s="63"/>
      <c r="ES141" s="63"/>
      <c r="ET141" s="63"/>
      <c r="EU141" s="63"/>
      <c r="EV141" s="63"/>
      <c r="EW141" s="63"/>
      <c r="EX141" s="63"/>
    </row>
    <row r="142" spans="1:154" ht="25.5" hidden="1" x14ac:dyDescent="0.35">
      <c r="A142" s="150" t="s">
        <v>291</v>
      </c>
      <c r="B142" s="27" t="s">
        <v>279</v>
      </c>
      <c r="C142" s="27" t="s">
        <v>289</v>
      </c>
      <c r="D142" s="83" t="s">
        <v>290</v>
      </c>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c r="AL142" s="62"/>
      <c r="AM142" s="62"/>
      <c r="AN142" s="62"/>
      <c r="AO142" s="62"/>
      <c r="AP142" s="62"/>
      <c r="AQ142" s="62"/>
      <c r="AR142" s="62"/>
      <c r="AS142" s="62"/>
      <c r="AT142" s="62"/>
      <c r="AU142" s="62"/>
      <c r="AV142" s="62"/>
      <c r="AW142" s="62"/>
      <c r="AX142" s="62"/>
      <c r="AY142" s="62"/>
      <c r="AZ142" s="62"/>
      <c r="BA142" s="62"/>
      <c r="BB142" s="62"/>
      <c r="BC142" s="62"/>
      <c r="BD142" s="62"/>
      <c r="BE142" s="62"/>
      <c r="BF142" s="62"/>
      <c r="BG142" s="62"/>
      <c r="BH142" s="62"/>
      <c r="BI142" s="62"/>
      <c r="BJ142" s="62"/>
      <c r="BK142" s="62"/>
      <c r="BL142" s="62"/>
      <c r="BM142" s="62"/>
      <c r="BN142" s="62"/>
      <c r="BO142" s="62"/>
      <c r="BP142" s="62"/>
      <c r="BQ142" s="62"/>
      <c r="BR142" s="62"/>
      <c r="BS142" s="62"/>
      <c r="BT142" s="62"/>
      <c r="BU142" s="62"/>
      <c r="BV142" s="62"/>
      <c r="BW142" s="62"/>
      <c r="BX142" s="62"/>
      <c r="BY142" s="62"/>
      <c r="BZ142" s="62"/>
      <c r="CA142" s="62"/>
      <c r="CB142" s="62"/>
      <c r="CC142" s="62"/>
      <c r="CD142" s="62"/>
      <c r="CE142" s="62"/>
      <c r="CF142" s="62"/>
      <c r="CG142" s="62"/>
      <c r="CH142" s="62"/>
      <c r="CI142" s="62"/>
      <c r="CJ142" s="62"/>
      <c r="CK142" s="62"/>
      <c r="CL142" s="62"/>
      <c r="CM142" s="62"/>
      <c r="CN142" s="62"/>
      <c r="CO142" s="62"/>
      <c r="CP142" s="62"/>
      <c r="CQ142" s="62"/>
      <c r="CR142" s="62"/>
      <c r="CS142" s="62"/>
      <c r="CT142" s="62"/>
      <c r="CU142" s="62"/>
      <c r="CV142" s="62"/>
      <c r="CW142" s="62"/>
      <c r="CX142" s="62"/>
      <c r="CY142" s="62"/>
      <c r="CZ142" s="62"/>
      <c r="DA142" s="62"/>
      <c r="DB142" s="62"/>
      <c r="DC142" s="62"/>
      <c r="DD142" s="62"/>
      <c r="DE142" s="62"/>
      <c r="DF142" s="62"/>
      <c r="DG142" s="62"/>
      <c r="DH142" s="62"/>
      <c r="DI142" s="62"/>
      <c r="DJ142" s="62"/>
      <c r="DK142" s="62"/>
      <c r="DL142" s="62"/>
      <c r="DM142" s="62"/>
      <c r="DN142" s="62"/>
      <c r="DO142" s="62"/>
      <c r="DP142" s="62"/>
      <c r="DQ142" s="62"/>
      <c r="DR142" s="62"/>
      <c r="DS142" s="62"/>
      <c r="DT142" s="62"/>
      <c r="DU142" s="62"/>
      <c r="DV142" s="62"/>
      <c r="DW142" s="62"/>
      <c r="DX142" s="62"/>
      <c r="DY142" s="62"/>
      <c r="DZ142" s="62"/>
      <c r="EA142" s="62"/>
      <c r="EB142" s="62"/>
      <c r="EC142" s="62"/>
      <c r="ED142" s="62"/>
      <c r="EE142" s="62"/>
      <c r="EF142" s="62"/>
      <c r="EG142" s="62"/>
      <c r="EH142" s="62"/>
      <c r="EI142" s="62"/>
      <c r="EJ142" s="62"/>
      <c r="EK142" s="62"/>
      <c r="EL142" s="62"/>
      <c r="EM142" s="62"/>
      <c r="EN142" s="62"/>
      <c r="EO142" s="62"/>
      <c r="EP142" s="62"/>
      <c r="EQ142" s="62"/>
      <c r="ER142" s="62"/>
      <c r="ES142" s="62"/>
      <c r="ET142" s="62"/>
      <c r="EU142" s="62"/>
      <c r="EV142" s="62"/>
      <c r="EW142" s="62"/>
      <c r="EX142" s="62"/>
    </row>
    <row r="143" spans="1:154" ht="13.15" hidden="1" x14ac:dyDescent="0.35">
      <c r="A143" s="147"/>
      <c r="B143" s="28"/>
      <c r="C143" s="28"/>
      <c r="D143" s="29"/>
      <c r="E143" s="63"/>
      <c r="F143" s="63"/>
      <c r="G143" s="63"/>
      <c r="H143" s="63"/>
      <c r="I143" s="63"/>
      <c r="J143" s="63"/>
      <c r="K143" s="63"/>
      <c r="L143" s="63"/>
      <c r="M143" s="63"/>
      <c r="N143" s="63"/>
      <c r="O143" s="63"/>
      <c r="P143" s="63"/>
      <c r="Q143" s="63"/>
      <c r="R143" s="63"/>
      <c r="S143" s="63"/>
      <c r="T143" s="63"/>
      <c r="U143" s="63"/>
      <c r="V143" s="63"/>
      <c r="W143" s="63"/>
      <c r="X143" s="63"/>
      <c r="Y143" s="63"/>
      <c r="Z143" s="63"/>
      <c r="AA143" s="63"/>
      <c r="AB143" s="63"/>
      <c r="AC143" s="63"/>
      <c r="AD143" s="63"/>
      <c r="AE143" s="63"/>
      <c r="AF143" s="63"/>
      <c r="AG143" s="63"/>
      <c r="AH143" s="63"/>
      <c r="AI143" s="63"/>
      <c r="AJ143" s="63"/>
      <c r="AK143" s="63"/>
      <c r="AL143" s="63"/>
      <c r="AM143" s="63"/>
      <c r="AN143" s="63"/>
      <c r="AO143" s="63"/>
      <c r="AP143" s="63"/>
      <c r="AQ143" s="63"/>
      <c r="AR143" s="63"/>
      <c r="AS143" s="63"/>
      <c r="AT143" s="63"/>
      <c r="AU143" s="63"/>
      <c r="AV143" s="63"/>
      <c r="AW143" s="63"/>
      <c r="AX143" s="63"/>
      <c r="AY143" s="63"/>
      <c r="AZ143" s="63"/>
      <c r="BA143" s="63"/>
      <c r="BB143" s="63"/>
      <c r="BC143" s="63"/>
      <c r="BD143" s="63"/>
      <c r="BE143" s="63"/>
      <c r="BF143" s="63"/>
      <c r="BG143" s="63"/>
      <c r="BH143" s="63"/>
      <c r="BI143" s="63"/>
      <c r="BJ143" s="63"/>
      <c r="BK143" s="63"/>
      <c r="BL143" s="63"/>
      <c r="BM143" s="63"/>
      <c r="BN143" s="63"/>
      <c r="BO143" s="63"/>
      <c r="BP143" s="63"/>
      <c r="BQ143" s="63"/>
      <c r="BR143" s="63"/>
      <c r="BS143" s="63"/>
      <c r="BT143" s="63"/>
      <c r="BU143" s="63"/>
      <c r="BV143" s="63"/>
      <c r="BW143" s="63"/>
      <c r="BX143" s="63"/>
      <c r="BY143" s="63"/>
      <c r="BZ143" s="63"/>
      <c r="CA143" s="63"/>
      <c r="CB143" s="63"/>
      <c r="CC143" s="63"/>
      <c r="CD143" s="63"/>
      <c r="CE143" s="63"/>
      <c r="CF143" s="63"/>
      <c r="CG143" s="63"/>
      <c r="CH143" s="63"/>
      <c r="CI143" s="63"/>
      <c r="CJ143" s="63"/>
      <c r="CK143" s="63"/>
      <c r="CL143" s="63"/>
      <c r="CM143" s="63"/>
      <c r="CN143" s="63"/>
      <c r="CO143" s="63"/>
      <c r="CP143" s="63"/>
      <c r="CQ143" s="63"/>
      <c r="CR143" s="63"/>
      <c r="CS143" s="63"/>
      <c r="CT143" s="63"/>
      <c r="CU143" s="63"/>
      <c r="CV143" s="63"/>
      <c r="CW143" s="63"/>
      <c r="CX143" s="63"/>
      <c r="CY143" s="63"/>
      <c r="CZ143" s="63"/>
      <c r="DA143" s="63"/>
      <c r="DB143" s="63"/>
      <c r="DC143" s="63"/>
      <c r="DD143" s="63"/>
      <c r="DE143" s="63"/>
      <c r="DF143" s="63"/>
      <c r="DG143" s="63"/>
      <c r="DH143" s="63"/>
      <c r="DI143" s="63"/>
      <c r="DJ143" s="63"/>
      <c r="DK143" s="63"/>
      <c r="DL143" s="63"/>
      <c r="DM143" s="63"/>
      <c r="DN143" s="63"/>
      <c r="DO143" s="63"/>
      <c r="DP143" s="63"/>
      <c r="DQ143" s="63"/>
      <c r="DR143" s="63"/>
      <c r="DS143" s="63"/>
      <c r="DT143" s="63"/>
      <c r="DU143" s="63"/>
      <c r="DV143" s="63"/>
      <c r="DW143" s="63"/>
      <c r="DX143" s="63"/>
      <c r="DY143" s="63"/>
      <c r="DZ143" s="63"/>
      <c r="EA143" s="63"/>
      <c r="EB143" s="63"/>
      <c r="EC143" s="63"/>
      <c r="ED143" s="63"/>
      <c r="EE143" s="63"/>
      <c r="EF143" s="63"/>
      <c r="EG143" s="63"/>
      <c r="EH143" s="63"/>
      <c r="EI143" s="63"/>
      <c r="EJ143" s="63"/>
      <c r="EK143" s="63"/>
      <c r="EL143" s="63"/>
      <c r="EM143" s="63"/>
      <c r="EN143" s="63"/>
      <c r="EO143" s="63"/>
      <c r="EP143" s="63"/>
      <c r="EQ143" s="63"/>
      <c r="ER143" s="63"/>
      <c r="ES143" s="63"/>
      <c r="ET143" s="63"/>
      <c r="EU143" s="63"/>
      <c r="EV143" s="63"/>
      <c r="EW143" s="63"/>
      <c r="EX143" s="63"/>
    </row>
    <row r="144" spans="1:154" ht="38.25" hidden="1" x14ac:dyDescent="0.35">
      <c r="A144" s="150" t="s">
        <v>294</v>
      </c>
      <c r="B144" s="27" t="s">
        <v>279</v>
      </c>
      <c r="C144" s="27" t="s">
        <v>292</v>
      </c>
      <c r="D144" s="30" t="s">
        <v>293</v>
      </c>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c r="AW144" s="62"/>
      <c r="AX144" s="62"/>
      <c r="AY144" s="62"/>
      <c r="AZ144" s="62"/>
      <c r="BA144" s="62"/>
      <c r="BB144" s="62"/>
      <c r="BC144" s="62"/>
      <c r="BD144" s="62"/>
      <c r="BE144" s="62"/>
      <c r="BF144" s="62"/>
      <c r="BG144" s="62"/>
      <c r="BH144" s="62"/>
      <c r="BI144" s="62"/>
      <c r="BJ144" s="62"/>
      <c r="BK144" s="62"/>
      <c r="BL144" s="62"/>
      <c r="BM144" s="62"/>
      <c r="BN144" s="62"/>
      <c r="BO144" s="62"/>
      <c r="BP144" s="62"/>
      <c r="BQ144" s="62"/>
      <c r="BR144" s="62"/>
      <c r="BS144" s="62"/>
      <c r="BT144" s="62"/>
      <c r="BU144" s="62"/>
      <c r="BV144" s="62"/>
      <c r="BW144" s="62"/>
      <c r="BX144" s="62"/>
      <c r="BY144" s="62"/>
      <c r="BZ144" s="62"/>
      <c r="CA144" s="62"/>
      <c r="CB144" s="62"/>
      <c r="CC144" s="62"/>
      <c r="CD144" s="62"/>
      <c r="CE144" s="62"/>
      <c r="CF144" s="62"/>
      <c r="CG144" s="62"/>
      <c r="CH144" s="62"/>
      <c r="CI144" s="62"/>
      <c r="CJ144" s="62"/>
      <c r="CK144" s="62"/>
      <c r="CL144" s="62"/>
      <c r="CM144" s="62"/>
      <c r="CN144" s="62"/>
      <c r="CO144" s="62"/>
      <c r="CP144" s="62"/>
      <c r="CQ144" s="62"/>
      <c r="CR144" s="62"/>
      <c r="CS144" s="62"/>
      <c r="CT144" s="62"/>
      <c r="CU144" s="62"/>
      <c r="CV144" s="62"/>
      <c r="CW144" s="62"/>
      <c r="CX144" s="62"/>
      <c r="CY144" s="62"/>
      <c r="CZ144" s="62"/>
      <c r="DA144" s="62"/>
      <c r="DB144" s="62"/>
      <c r="DC144" s="62"/>
      <c r="DD144" s="62"/>
      <c r="DE144" s="62"/>
      <c r="DF144" s="62"/>
      <c r="DG144" s="62"/>
      <c r="DH144" s="62"/>
      <c r="DI144" s="62"/>
      <c r="DJ144" s="62"/>
      <c r="DK144" s="62"/>
      <c r="DL144" s="62"/>
      <c r="DM144" s="62"/>
      <c r="DN144" s="62"/>
      <c r="DO144" s="62"/>
      <c r="DP144" s="62"/>
      <c r="DQ144" s="62"/>
      <c r="DR144" s="62"/>
      <c r="DS144" s="62"/>
      <c r="DT144" s="62"/>
      <c r="DU144" s="62"/>
      <c r="DV144" s="62"/>
      <c r="DW144" s="62"/>
      <c r="DX144" s="62"/>
      <c r="DY144" s="62"/>
      <c r="DZ144" s="62"/>
      <c r="EA144" s="62"/>
      <c r="EB144" s="62"/>
      <c r="EC144" s="62"/>
      <c r="ED144" s="62"/>
      <c r="EE144" s="62"/>
      <c r="EF144" s="62"/>
      <c r="EG144" s="62"/>
      <c r="EH144" s="62"/>
      <c r="EI144" s="62"/>
      <c r="EJ144" s="62"/>
      <c r="EK144" s="62"/>
      <c r="EL144" s="62"/>
      <c r="EM144" s="62"/>
      <c r="EN144" s="62"/>
      <c r="EO144" s="62"/>
      <c r="EP144" s="62"/>
      <c r="EQ144" s="62"/>
      <c r="ER144" s="62"/>
      <c r="ES144" s="62"/>
      <c r="ET144" s="62"/>
      <c r="EU144" s="62"/>
      <c r="EV144" s="62"/>
      <c r="EW144" s="62"/>
      <c r="EX144" s="62"/>
    </row>
    <row r="145" spans="1:154" ht="13.15" hidden="1" x14ac:dyDescent="0.35">
      <c r="A145" s="147"/>
      <c r="B145" s="28"/>
      <c r="C145" s="28"/>
      <c r="D145" s="29"/>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3"/>
      <c r="AL145" s="63"/>
      <c r="AM145" s="63"/>
      <c r="AN145" s="63"/>
      <c r="AO145" s="63"/>
      <c r="AP145" s="63"/>
      <c r="AQ145" s="63"/>
      <c r="AR145" s="63"/>
      <c r="AS145" s="63"/>
      <c r="AT145" s="63"/>
      <c r="AU145" s="63"/>
      <c r="AV145" s="63"/>
      <c r="AW145" s="63"/>
      <c r="AX145" s="63"/>
      <c r="AY145" s="63"/>
      <c r="AZ145" s="63"/>
      <c r="BA145" s="63"/>
      <c r="BB145" s="63"/>
      <c r="BC145" s="63"/>
      <c r="BD145" s="63"/>
      <c r="BE145" s="63"/>
      <c r="BF145" s="63"/>
      <c r="BG145" s="63"/>
      <c r="BH145" s="63"/>
      <c r="BI145" s="63"/>
      <c r="BJ145" s="63"/>
      <c r="BK145" s="63"/>
      <c r="BL145" s="63"/>
      <c r="BM145" s="63"/>
      <c r="BN145" s="63"/>
      <c r="BO145" s="63"/>
      <c r="BP145" s="63"/>
      <c r="BQ145" s="63"/>
      <c r="BR145" s="63"/>
      <c r="BS145" s="63"/>
      <c r="BT145" s="63"/>
      <c r="BU145" s="63"/>
      <c r="BV145" s="63"/>
      <c r="BW145" s="63"/>
      <c r="BX145" s="63"/>
      <c r="BY145" s="63"/>
      <c r="BZ145" s="63"/>
      <c r="CA145" s="63"/>
      <c r="CB145" s="63"/>
      <c r="CC145" s="63"/>
      <c r="CD145" s="63"/>
      <c r="CE145" s="63"/>
      <c r="CF145" s="63"/>
      <c r="CG145" s="63"/>
      <c r="CH145" s="63"/>
      <c r="CI145" s="63"/>
      <c r="CJ145" s="63"/>
      <c r="CK145" s="63"/>
      <c r="CL145" s="63"/>
      <c r="CM145" s="63"/>
      <c r="CN145" s="63"/>
      <c r="CO145" s="63"/>
      <c r="CP145" s="63"/>
      <c r="CQ145" s="63"/>
      <c r="CR145" s="63"/>
      <c r="CS145" s="63"/>
      <c r="CT145" s="63"/>
      <c r="CU145" s="63"/>
      <c r="CV145" s="63"/>
      <c r="CW145" s="63"/>
      <c r="CX145" s="63"/>
      <c r="CY145" s="63"/>
      <c r="CZ145" s="63"/>
      <c r="DA145" s="63"/>
      <c r="DB145" s="63"/>
      <c r="DC145" s="63"/>
      <c r="DD145" s="63"/>
      <c r="DE145" s="63"/>
      <c r="DF145" s="63"/>
      <c r="DG145" s="63"/>
      <c r="DH145" s="63"/>
      <c r="DI145" s="63"/>
      <c r="DJ145" s="63"/>
      <c r="DK145" s="63"/>
      <c r="DL145" s="63"/>
      <c r="DM145" s="63"/>
      <c r="DN145" s="63"/>
      <c r="DO145" s="63"/>
      <c r="DP145" s="63"/>
      <c r="DQ145" s="63"/>
      <c r="DR145" s="63"/>
      <c r="DS145" s="63"/>
      <c r="DT145" s="63"/>
      <c r="DU145" s="63"/>
      <c r="DV145" s="63"/>
      <c r="DW145" s="63"/>
      <c r="DX145" s="63"/>
      <c r="DY145" s="63"/>
      <c r="DZ145" s="63"/>
      <c r="EA145" s="63"/>
      <c r="EB145" s="63"/>
      <c r="EC145" s="63"/>
      <c r="ED145" s="63"/>
      <c r="EE145" s="63"/>
      <c r="EF145" s="63"/>
      <c r="EG145" s="63"/>
      <c r="EH145" s="63"/>
      <c r="EI145" s="63"/>
      <c r="EJ145" s="63"/>
      <c r="EK145" s="63"/>
      <c r="EL145" s="63"/>
      <c r="EM145" s="63"/>
      <c r="EN145" s="63"/>
      <c r="EO145" s="63"/>
      <c r="EP145" s="63"/>
      <c r="EQ145" s="63"/>
      <c r="ER145" s="63"/>
      <c r="ES145" s="63"/>
      <c r="ET145" s="63"/>
      <c r="EU145" s="63"/>
      <c r="EV145" s="63"/>
      <c r="EW145" s="63"/>
      <c r="EX145" s="63"/>
    </row>
    <row r="146" spans="1:154" ht="25.5" hidden="1" x14ac:dyDescent="0.35">
      <c r="A146" s="150" t="s">
        <v>296</v>
      </c>
      <c r="B146" s="27" t="s">
        <v>279</v>
      </c>
      <c r="C146" s="27" t="s">
        <v>295</v>
      </c>
      <c r="D146" s="83" t="s">
        <v>798</v>
      </c>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c r="AL146" s="62"/>
      <c r="AM146" s="62"/>
      <c r="AN146" s="62"/>
      <c r="AO146" s="62"/>
      <c r="AP146" s="62"/>
      <c r="AQ146" s="62"/>
      <c r="AR146" s="62"/>
      <c r="AS146" s="62"/>
      <c r="AT146" s="62"/>
      <c r="AU146" s="62"/>
      <c r="AV146" s="62"/>
      <c r="AW146" s="62"/>
      <c r="AX146" s="62"/>
      <c r="AY146" s="62"/>
      <c r="AZ146" s="62"/>
      <c r="BA146" s="62"/>
      <c r="BB146" s="62"/>
      <c r="BC146" s="62"/>
      <c r="BD146" s="62"/>
      <c r="BE146" s="62"/>
      <c r="BF146" s="62"/>
      <c r="BG146" s="62"/>
      <c r="BH146" s="62"/>
      <c r="BI146" s="62"/>
      <c r="BJ146" s="62"/>
      <c r="BK146" s="62"/>
      <c r="BL146" s="62"/>
      <c r="BM146" s="62"/>
      <c r="BN146" s="62"/>
      <c r="BO146" s="62"/>
      <c r="BP146" s="62"/>
      <c r="BQ146" s="62"/>
      <c r="BR146" s="62"/>
      <c r="BS146" s="62"/>
      <c r="BT146" s="62"/>
      <c r="BU146" s="62"/>
      <c r="BV146" s="62"/>
      <c r="BW146" s="62"/>
      <c r="BX146" s="62"/>
      <c r="BY146" s="62"/>
      <c r="BZ146" s="62"/>
      <c r="CA146" s="62"/>
      <c r="CB146" s="62"/>
      <c r="CC146" s="62"/>
      <c r="CD146" s="62"/>
      <c r="CE146" s="62"/>
      <c r="CF146" s="62"/>
      <c r="CG146" s="62"/>
      <c r="CH146" s="62"/>
      <c r="CI146" s="62"/>
      <c r="CJ146" s="62"/>
      <c r="CK146" s="62"/>
      <c r="CL146" s="62"/>
      <c r="CM146" s="62"/>
      <c r="CN146" s="62"/>
      <c r="CO146" s="62"/>
      <c r="CP146" s="62"/>
      <c r="CQ146" s="62"/>
      <c r="CR146" s="62"/>
      <c r="CS146" s="62"/>
      <c r="CT146" s="62"/>
      <c r="CU146" s="62"/>
      <c r="CV146" s="62"/>
      <c r="CW146" s="62"/>
      <c r="CX146" s="62"/>
      <c r="CY146" s="62"/>
      <c r="CZ146" s="62"/>
      <c r="DA146" s="62"/>
      <c r="DB146" s="62"/>
      <c r="DC146" s="62"/>
      <c r="DD146" s="62"/>
      <c r="DE146" s="62"/>
      <c r="DF146" s="62"/>
      <c r="DG146" s="62"/>
      <c r="DH146" s="62"/>
      <c r="DI146" s="62"/>
      <c r="DJ146" s="62"/>
      <c r="DK146" s="62"/>
      <c r="DL146" s="62"/>
      <c r="DM146" s="62"/>
      <c r="DN146" s="62"/>
      <c r="DO146" s="62"/>
      <c r="DP146" s="62"/>
      <c r="DQ146" s="62"/>
      <c r="DR146" s="62"/>
      <c r="DS146" s="62"/>
      <c r="DT146" s="62"/>
      <c r="DU146" s="62"/>
      <c r="DV146" s="62"/>
      <c r="DW146" s="62"/>
      <c r="DX146" s="62"/>
      <c r="DY146" s="62"/>
      <c r="DZ146" s="62"/>
      <c r="EA146" s="62"/>
      <c r="EB146" s="62"/>
      <c r="EC146" s="62"/>
      <c r="ED146" s="62"/>
      <c r="EE146" s="62"/>
      <c r="EF146" s="62"/>
      <c r="EG146" s="62"/>
      <c r="EH146" s="62"/>
      <c r="EI146" s="62"/>
      <c r="EJ146" s="62"/>
      <c r="EK146" s="62"/>
      <c r="EL146" s="62"/>
      <c r="EM146" s="62"/>
      <c r="EN146" s="62"/>
      <c r="EO146" s="62"/>
      <c r="EP146" s="62"/>
      <c r="EQ146" s="62"/>
      <c r="ER146" s="62"/>
      <c r="ES146" s="62"/>
      <c r="ET146" s="62"/>
      <c r="EU146" s="62"/>
      <c r="EV146" s="62"/>
      <c r="EW146" s="62"/>
      <c r="EX146" s="62"/>
    </row>
    <row r="147" spans="1:154" ht="116.25" hidden="1" x14ac:dyDescent="0.35">
      <c r="A147" s="147"/>
      <c r="B147" s="28"/>
      <c r="C147" s="28"/>
      <c r="D147" s="159" t="s">
        <v>797</v>
      </c>
      <c r="E147" s="63"/>
      <c r="F147" s="63"/>
      <c r="G147" s="63"/>
      <c r="H147" s="63"/>
      <c r="I147" s="63"/>
      <c r="J147" s="63"/>
      <c r="K147" s="63"/>
      <c r="L147" s="63"/>
      <c r="M147" s="63"/>
      <c r="N147" s="63"/>
      <c r="O147" s="63"/>
      <c r="P147" s="63"/>
      <c r="Q147" s="63"/>
      <c r="R147" s="63"/>
      <c r="S147" s="63"/>
      <c r="T147" s="63"/>
      <c r="U147" s="63"/>
      <c r="V147" s="63"/>
      <c r="W147" s="63"/>
      <c r="X147" s="63"/>
      <c r="Y147" s="63"/>
      <c r="Z147" s="63"/>
      <c r="AA147" s="63"/>
      <c r="AB147" s="63"/>
      <c r="AC147" s="63"/>
      <c r="AD147" s="63"/>
      <c r="AE147" s="63"/>
      <c r="AF147" s="63"/>
      <c r="AG147" s="63"/>
      <c r="AH147" s="63"/>
      <c r="AI147" s="63"/>
      <c r="AJ147" s="63"/>
      <c r="AK147" s="63"/>
      <c r="AL147" s="63"/>
      <c r="AM147" s="63"/>
      <c r="AN147" s="63"/>
      <c r="AO147" s="63"/>
      <c r="AP147" s="63"/>
      <c r="AQ147" s="63"/>
      <c r="AR147" s="63"/>
      <c r="AS147" s="63"/>
      <c r="AT147" s="63"/>
      <c r="AU147" s="63"/>
      <c r="AV147" s="63"/>
      <c r="AW147" s="63"/>
      <c r="AX147" s="63"/>
      <c r="AY147" s="63"/>
      <c r="AZ147" s="63"/>
      <c r="BA147" s="63"/>
      <c r="BB147" s="63"/>
      <c r="BC147" s="63"/>
      <c r="BD147" s="63"/>
      <c r="BE147" s="63"/>
      <c r="BF147" s="63"/>
      <c r="BG147" s="63"/>
      <c r="BH147" s="63"/>
      <c r="BI147" s="63"/>
      <c r="BJ147" s="63"/>
      <c r="BK147" s="63"/>
      <c r="BL147" s="63"/>
      <c r="BM147" s="63"/>
      <c r="BN147" s="63"/>
      <c r="BO147" s="63"/>
      <c r="BP147" s="63"/>
      <c r="BQ147" s="63"/>
      <c r="BR147" s="63"/>
      <c r="BS147" s="63"/>
      <c r="BT147" s="63"/>
      <c r="BU147" s="63"/>
      <c r="BV147" s="63"/>
      <c r="BW147" s="63"/>
      <c r="BX147" s="63"/>
      <c r="BY147" s="63"/>
      <c r="BZ147" s="63"/>
      <c r="CA147" s="63"/>
      <c r="CB147" s="63"/>
      <c r="CC147" s="63"/>
      <c r="CD147" s="63"/>
      <c r="CE147" s="63"/>
      <c r="CF147" s="63"/>
      <c r="CG147" s="63"/>
      <c r="CH147" s="63"/>
      <c r="CI147" s="63"/>
      <c r="CJ147" s="63"/>
      <c r="CK147" s="63"/>
      <c r="CL147" s="63"/>
      <c r="CM147" s="63"/>
      <c r="CN147" s="63"/>
      <c r="CO147" s="63"/>
      <c r="CP147" s="63"/>
      <c r="CQ147" s="63"/>
      <c r="CR147" s="63"/>
      <c r="CS147" s="63"/>
      <c r="CT147" s="63"/>
      <c r="CU147" s="63"/>
      <c r="CV147" s="63"/>
      <c r="CW147" s="63"/>
      <c r="CX147" s="63"/>
      <c r="CY147" s="63"/>
      <c r="CZ147" s="63"/>
      <c r="DA147" s="63"/>
      <c r="DB147" s="63"/>
      <c r="DC147" s="63"/>
      <c r="DD147" s="63"/>
      <c r="DE147" s="63"/>
      <c r="DF147" s="63"/>
      <c r="DG147" s="63"/>
      <c r="DH147" s="63"/>
      <c r="DI147" s="63"/>
      <c r="DJ147" s="63"/>
      <c r="DK147" s="63"/>
      <c r="DL147" s="63"/>
      <c r="DM147" s="63"/>
      <c r="DN147" s="63"/>
      <c r="DO147" s="63"/>
      <c r="DP147" s="63"/>
      <c r="DQ147" s="63"/>
      <c r="DR147" s="63"/>
      <c r="DS147" s="63"/>
      <c r="DT147" s="63"/>
      <c r="DU147" s="63"/>
      <c r="DV147" s="63"/>
      <c r="DW147" s="63"/>
      <c r="DX147" s="63"/>
      <c r="DY147" s="63"/>
      <c r="DZ147" s="63"/>
      <c r="EA147" s="63"/>
      <c r="EB147" s="63"/>
      <c r="EC147" s="63"/>
      <c r="ED147" s="63"/>
      <c r="EE147" s="63"/>
      <c r="EF147" s="63"/>
      <c r="EG147" s="63"/>
      <c r="EH147" s="63"/>
      <c r="EI147" s="63"/>
      <c r="EJ147" s="63"/>
      <c r="EK147" s="63"/>
      <c r="EL147" s="63"/>
      <c r="EM147" s="63"/>
      <c r="EN147" s="63"/>
      <c r="EO147" s="63"/>
      <c r="EP147" s="63"/>
      <c r="EQ147" s="63"/>
      <c r="ER147" s="63"/>
      <c r="ES147" s="63"/>
      <c r="ET147" s="63"/>
      <c r="EU147" s="63"/>
      <c r="EV147" s="63"/>
      <c r="EW147" s="63"/>
      <c r="EX147" s="63"/>
    </row>
    <row r="148" spans="1:154" ht="51" hidden="1" x14ac:dyDescent="0.35">
      <c r="A148" s="150" t="s">
        <v>298</v>
      </c>
      <c r="B148" s="27" t="s">
        <v>279</v>
      </c>
      <c r="C148" s="27" t="s">
        <v>297</v>
      </c>
      <c r="D148" s="83" t="s">
        <v>799</v>
      </c>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c r="AL148" s="62"/>
      <c r="AM148" s="62"/>
      <c r="AN148" s="62"/>
      <c r="AO148" s="62"/>
      <c r="AP148" s="62"/>
      <c r="AQ148" s="62"/>
      <c r="AR148" s="62"/>
      <c r="AS148" s="62"/>
      <c r="AT148" s="62"/>
      <c r="AU148" s="62"/>
      <c r="AV148" s="62"/>
      <c r="AW148" s="62"/>
      <c r="AX148" s="62"/>
      <c r="AY148" s="62"/>
      <c r="AZ148" s="62"/>
      <c r="BA148" s="62"/>
      <c r="BB148" s="62"/>
      <c r="BC148" s="62"/>
      <c r="BD148" s="62"/>
      <c r="BE148" s="62"/>
      <c r="BF148" s="62"/>
      <c r="BG148" s="62"/>
      <c r="BH148" s="62"/>
      <c r="BI148" s="62"/>
      <c r="BJ148" s="62"/>
      <c r="BK148" s="62"/>
      <c r="BL148" s="62"/>
      <c r="BM148" s="62"/>
      <c r="BN148" s="62"/>
      <c r="BO148" s="62"/>
      <c r="BP148" s="62"/>
      <c r="BQ148" s="62"/>
      <c r="BR148" s="62"/>
      <c r="BS148" s="62"/>
      <c r="BT148" s="62"/>
      <c r="BU148" s="62"/>
      <c r="BV148" s="62"/>
      <c r="BW148" s="62"/>
      <c r="BX148" s="62"/>
      <c r="BY148" s="62"/>
      <c r="BZ148" s="62"/>
      <c r="CA148" s="62"/>
      <c r="CB148" s="62"/>
      <c r="CC148" s="62"/>
      <c r="CD148" s="62"/>
      <c r="CE148" s="62"/>
      <c r="CF148" s="62"/>
      <c r="CG148" s="62"/>
      <c r="CH148" s="62"/>
      <c r="CI148" s="62"/>
      <c r="CJ148" s="62"/>
      <c r="CK148" s="62"/>
      <c r="CL148" s="62"/>
      <c r="CM148" s="62"/>
      <c r="CN148" s="62"/>
      <c r="CO148" s="62"/>
      <c r="CP148" s="62"/>
      <c r="CQ148" s="62"/>
      <c r="CR148" s="62"/>
      <c r="CS148" s="62"/>
      <c r="CT148" s="62"/>
      <c r="CU148" s="62"/>
      <c r="CV148" s="62"/>
      <c r="CW148" s="62"/>
      <c r="CX148" s="62"/>
      <c r="CY148" s="62"/>
      <c r="CZ148" s="62"/>
      <c r="DA148" s="62"/>
      <c r="DB148" s="62"/>
      <c r="DC148" s="62"/>
      <c r="DD148" s="62"/>
      <c r="DE148" s="62"/>
      <c r="DF148" s="62"/>
      <c r="DG148" s="62"/>
      <c r="DH148" s="62"/>
      <c r="DI148" s="62"/>
      <c r="DJ148" s="62"/>
      <c r="DK148" s="62"/>
      <c r="DL148" s="62"/>
      <c r="DM148" s="62"/>
      <c r="DN148" s="62"/>
      <c r="DO148" s="62"/>
      <c r="DP148" s="62"/>
      <c r="DQ148" s="62"/>
      <c r="DR148" s="62"/>
      <c r="DS148" s="62"/>
      <c r="DT148" s="62"/>
      <c r="DU148" s="62"/>
      <c r="DV148" s="62"/>
      <c r="DW148" s="62"/>
      <c r="DX148" s="62"/>
      <c r="DY148" s="62"/>
      <c r="DZ148" s="62"/>
      <c r="EA148" s="62"/>
      <c r="EB148" s="62"/>
      <c r="EC148" s="62"/>
      <c r="ED148" s="62"/>
      <c r="EE148" s="62"/>
      <c r="EF148" s="62"/>
      <c r="EG148" s="62"/>
      <c r="EH148" s="62"/>
      <c r="EI148" s="62"/>
      <c r="EJ148" s="62"/>
      <c r="EK148" s="62"/>
      <c r="EL148" s="62"/>
      <c r="EM148" s="62"/>
      <c r="EN148" s="62"/>
      <c r="EO148" s="62"/>
      <c r="EP148" s="62"/>
      <c r="EQ148" s="62"/>
      <c r="ER148" s="62"/>
      <c r="ES148" s="62"/>
      <c r="ET148" s="62"/>
      <c r="EU148" s="62"/>
      <c r="EV148" s="62"/>
      <c r="EW148" s="62"/>
      <c r="EX148" s="62"/>
    </row>
    <row r="149" spans="1:154" ht="90.75" hidden="1" x14ac:dyDescent="0.35">
      <c r="A149" s="147"/>
      <c r="B149" s="28"/>
      <c r="C149" s="28"/>
      <c r="D149" s="29" t="s">
        <v>802</v>
      </c>
      <c r="E149" s="63"/>
      <c r="F149" s="63"/>
      <c r="G149" s="63"/>
      <c r="H149" s="63"/>
      <c r="I149" s="63"/>
      <c r="J149" s="63"/>
      <c r="K149" s="63"/>
      <c r="L149" s="63"/>
      <c r="M149" s="63"/>
      <c r="N149" s="63"/>
      <c r="O149" s="63"/>
      <c r="P149" s="63"/>
      <c r="Q149" s="63"/>
      <c r="R149" s="63"/>
      <c r="S149" s="63"/>
      <c r="T149" s="63"/>
      <c r="U149" s="63"/>
      <c r="V149" s="63"/>
      <c r="W149" s="63"/>
      <c r="X149" s="63"/>
      <c r="Y149" s="63"/>
      <c r="Z149" s="63"/>
      <c r="AA149" s="63"/>
      <c r="AB149" s="63"/>
      <c r="AC149" s="63"/>
      <c r="AD149" s="63"/>
      <c r="AE149" s="63"/>
      <c r="AF149" s="63"/>
      <c r="AG149" s="63"/>
      <c r="AH149" s="63"/>
      <c r="AI149" s="63"/>
      <c r="AJ149" s="63"/>
      <c r="AK149" s="63"/>
      <c r="AL149" s="63"/>
      <c r="AM149" s="63"/>
      <c r="AN149" s="63"/>
      <c r="AO149" s="63"/>
      <c r="AP149" s="63"/>
      <c r="AQ149" s="63"/>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c r="BR149" s="63"/>
      <c r="BS149" s="63"/>
      <c r="BT149" s="63"/>
      <c r="BU149" s="63"/>
      <c r="BV149" s="63"/>
      <c r="BW149" s="63"/>
      <c r="BX149" s="63"/>
      <c r="BY149" s="63"/>
      <c r="BZ149" s="63"/>
      <c r="CA149" s="63"/>
      <c r="CB149" s="63"/>
      <c r="CC149" s="63"/>
      <c r="CD149" s="63"/>
      <c r="CE149" s="63"/>
      <c r="CF149" s="63"/>
      <c r="CG149" s="63"/>
      <c r="CH149" s="63"/>
      <c r="CI149" s="63"/>
      <c r="CJ149" s="63"/>
      <c r="CK149" s="63"/>
      <c r="CL149" s="63"/>
      <c r="CM149" s="63"/>
      <c r="CN149" s="63"/>
      <c r="CO149" s="63"/>
      <c r="CP149" s="63"/>
      <c r="CQ149" s="63"/>
      <c r="CR149" s="63"/>
      <c r="CS149" s="63"/>
      <c r="CT149" s="63"/>
      <c r="CU149" s="63"/>
      <c r="CV149" s="63"/>
      <c r="CW149" s="63"/>
      <c r="CX149" s="63"/>
      <c r="CY149" s="63"/>
      <c r="CZ149" s="63"/>
      <c r="DA149" s="63"/>
      <c r="DB149" s="63"/>
      <c r="DC149" s="63"/>
      <c r="DD149" s="63"/>
      <c r="DE149" s="63"/>
      <c r="DF149" s="63"/>
      <c r="DG149" s="63"/>
      <c r="DH149" s="63"/>
      <c r="DI149" s="63"/>
      <c r="DJ149" s="63"/>
      <c r="DK149" s="63"/>
      <c r="DL149" s="63"/>
      <c r="DM149" s="63"/>
      <c r="DN149" s="63"/>
      <c r="DO149" s="63"/>
      <c r="DP149" s="63"/>
      <c r="DQ149" s="63"/>
      <c r="DR149" s="63"/>
      <c r="DS149" s="63"/>
      <c r="DT149" s="63"/>
      <c r="DU149" s="63"/>
      <c r="DV149" s="63"/>
      <c r="DW149" s="63"/>
      <c r="DX149" s="63"/>
      <c r="DY149" s="63"/>
      <c r="DZ149" s="63"/>
      <c r="EA149" s="63"/>
      <c r="EB149" s="63"/>
      <c r="EC149" s="63"/>
      <c r="ED149" s="63"/>
      <c r="EE149" s="63"/>
      <c r="EF149" s="63"/>
      <c r="EG149" s="63"/>
      <c r="EH149" s="63"/>
      <c r="EI149" s="63"/>
      <c r="EJ149" s="63"/>
      <c r="EK149" s="63"/>
      <c r="EL149" s="63"/>
      <c r="EM149" s="63"/>
      <c r="EN149" s="63"/>
      <c r="EO149" s="63"/>
      <c r="EP149" s="63"/>
      <c r="EQ149" s="63"/>
      <c r="ER149" s="63"/>
      <c r="ES149" s="63"/>
      <c r="ET149" s="63"/>
      <c r="EU149" s="63"/>
      <c r="EV149" s="63"/>
      <c r="EW149" s="63"/>
      <c r="EX149" s="63"/>
    </row>
    <row r="150" spans="1:154" ht="25.5" hidden="1" x14ac:dyDescent="0.35">
      <c r="A150" s="150" t="s">
        <v>300</v>
      </c>
      <c r="B150" s="27" t="s">
        <v>279</v>
      </c>
      <c r="C150" s="27" t="s">
        <v>299</v>
      </c>
      <c r="D150" s="83" t="s">
        <v>801</v>
      </c>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c r="BT150" s="62"/>
      <c r="BU150" s="62"/>
      <c r="BV150" s="62"/>
      <c r="BW150" s="62"/>
      <c r="BX150" s="62"/>
      <c r="BY150" s="62"/>
      <c r="BZ150" s="62"/>
      <c r="CA150" s="62"/>
      <c r="CB150" s="62"/>
      <c r="CC150" s="62"/>
      <c r="CD150" s="62"/>
      <c r="CE150" s="62"/>
      <c r="CF150" s="62"/>
      <c r="CG150" s="62"/>
      <c r="CH150" s="62"/>
      <c r="CI150" s="62"/>
      <c r="CJ150" s="62"/>
      <c r="CK150" s="62"/>
      <c r="CL150" s="62"/>
      <c r="CM150" s="62"/>
      <c r="CN150" s="62"/>
      <c r="CO150" s="62"/>
      <c r="CP150" s="62"/>
      <c r="CQ150" s="62"/>
      <c r="CR150" s="62"/>
      <c r="CS150" s="62"/>
      <c r="CT150" s="62"/>
      <c r="CU150" s="62"/>
      <c r="CV150" s="62"/>
      <c r="CW150" s="62"/>
      <c r="CX150" s="62"/>
      <c r="CY150" s="62"/>
      <c r="CZ150" s="62"/>
      <c r="DA150" s="62"/>
      <c r="DB150" s="62"/>
      <c r="DC150" s="62"/>
      <c r="DD150" s="62"/>
      <c r="DE150" s="62"/>
      <c r="DF150" s="62"/>
      <c r="DG150" s="62"/>
      <c r="DH150" s="62"/>
      <c r="DI150" s="62"/>
      <c r="DJ150" s="62"/>
      <c r="DK150" s="62"/>
      <c r="DL150" s="62"/>
      <c r="DM150" s="62"/>
      <c r="DN150" s="62"/>
      <c r="DO150" s="62"/>
      <c r="DP150" s="62"/>
      <c r="DQ150" s="62"/>
      <c r="DR150" s="62"/>
      <c r="DS150" s="62"/>
      <c r="DT150" s="62"/>
      <c r="DU150" s="62"/>
      <c r="DV150" s="62"/>
      <c r="DW150" s="62"/>
      <c r="DX150" s="62"/>
      <c r="DY150" s="62"/>
      <c r="DZ150" s="62"/>
      <c r="EA150" s="62"/>
      <c r="EB150" s="62"/>
      <c r="EC150" s="62"/>
      <c r="ED150" s="62"/>
      <c r="EE150" s="62"/>
      <c r="EF150" s="62"/>
      <c r="EG150" s="62"/>
      <c r="EH150" s="62"/>
      <c r="EI150" s="62"/>
      <c r="EJ150" s="62"/>
      <c r="EK150" s="62"/>
      <c r="EL150" s="62"/>
      <c r="EM150" s="62"/>
      <c r="EN150" s="62"/>
      <c r="EO150" s="62"/>
      <c r="EP150" s="62"/>
      <c r="EQ150" s="62"/>
      <c r="ER150" s="62"/>
      <c r="ES150" s="62"/>
      <c r="ET150" s="62"/>
      <c r="EU150" s="62"/>
      <c r="EV150" s="62"/>
      <c r="EW150" s="62"/>
      <c r="EX150" s="62"/>
    </row>
    <row r="151" spans="1:154" ht="117.4" hidden="1" x14ac:dyDescent="0.35">
      <c r="A151" s="147"/>
      <c r="B151" s="28"/>
      <c r="C151" s="28"/>
      <c r="D151" s="29" t="s">
        <v>800</v>
      </c>
      <c r="E151" s="63"/>
      <c r="F151" s="63"/>
      <c r="G151" s="63"/>
      <c r="H151" s="63"/>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c r="CK151" s="63"/>
      <c r="CL151" s="63"/>
      <c r="CM151" s="63"/>
      <c r="CN151" s="63"/>
      <c r="CO151" s="63"/>
      <c r="CP151" s="63"/>
      <c r="CQ151" s="63"/>
      <c r="CR151" s="63"/>
      <c r="CS151" s="63"/>
      <c r="CT151" s="63"/>
      <c r="CU151" s="63"/>
      <c r="CV151" s="63"/>
      <c r="CW151" s="63"/>
      <c r="CX151" s="63"/>
      <c r="CY151" s="63"/>
      <c r="CZ151" s="63"/>
      <c r="DA151" s="63"/>
      <c r="DB151" s="63"/>
      <c r="DC151" s="63"/>
      <c r="DD151" s="63"/>
      <c r="DE151" s="63"/>
      <c r="DF151" s="63"/>
      <c r="DG151" s="63"/>
      <c r="DH151" s="63"/>
      <c r="DI151" s="63"/>
      <c r="DJ151" s="63"/>
      <c r="DK151" s="63"/>
      <c r="DL151" s="63"/>
      <c r="DM151" s="63"/>
      <c r="DN151" s="63"/>
      <c r="DO151" s="63"/>
      <c r="DP151" s="63"/>
      <c r="DQ151" s="63"/>
      <c r="DR151" s="63"/>
      <c r="DS151" s="63"/>
      <c r="DT151" s="63"/>
      <c r="DU151" s="63"/>
      <c r="DV151" s="63"/>
      <c r="DW151" s="63"/>
      <c r="DX151" s="63"/>
      <c r="DY151" s="63"/>
      <c r="DZ151" s="63"/>
      <c r="EA151" s="63"/>
      <c r="EB151" s="63"/>
      <c r="EC151" s="63"/>
      <c r="ED151" s="63"/>
      <c r="EE151" s="63"/>
      <c r="EF151" s="63"/>
      <c r="EG151" s="63"/>
      <c r="EH151" s="63"/>
      <c r="EI151" s="63"/>
      <c r="EJ151" s="63"/>
      <c r="EK151" s="63"/>
      <c r="EL151" s="63"/>
      <c r="EM151" s="63"/>
      <c r="EN151" s="63"/>
      <c r="EO151" s="63"/>
      <c r="EP151" s="63"/>
      <c r="EQ151" s="63"/>
      <c r="ER151" s="63"/>
      <c r="ES151" s="63"/>
      <c r="ET151" s="63"/>
      <c r="EU151" s="63"/>
      <c r="EV151" s="63"/>
      <c r="EW151" s="63"/>
      <c r="EX151" s="63"/>
    </row>
    <row r="152" spans="1:154" ht="25.5" hidden="1" x14ac:dyDescent="0.35">
      <c r="A152" s="150" t="s">
        <v>303</v>
      </c>
      <c r="B152" s="27" t="s">
        <v>279</v>
      </c>
      <c r="C152" s="27" t="s">
        <v>301</v>
      </c>
      <c r="D152" s="83" t="s">
        <v>302</v>
      </c>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c r="BT152" s="62"/>
      <c r="BU152" s="62"/>
      <c r="BV152" s="62"/>
      <c r="BW152" s="62"/>
      <c r="BX152" s="62"/>
      <c r="BY152" s="62"/>
      <c r="BZ152" s="62"/>
      <c r="CA152" s="62"/>
      <c r="CB152" s="62"/>
      <c r="CC152" s="62"/>
      <c r="CD152" s="62"/>
      <c r="CE152" s="62"/>
      <c r="CF152" s="62"/>
      <c r="CG152" s="62"/>
      <c r="CH152" s="62"/>
      <c r="CI152" s="62"/>
      <c r="CJ152" s="62"/>
      <c r="CK152" s="62"/>
      <c r="CL152" s="62"/>
      <c r="CM152" s="62"/>
      <c r="CN152" s="62"/>
      <c r="CO152" s="62"/>
      <c r="CP152" s="62"/>
      <c r="CQ152" s="62"/>
      <c r="CR152" s="62"/>
      <c r="CS152" s="62"/>
      <c r="CT152" s="62"/>
      <c r="CU152" s="62"/>
      <c r="CV152" s="62"/>
      <c r="CW152" s="62"/>
      <c r="CX152" s="62"/>
      <c r="CY152" s="62"/>
      <c r="CZ152" s="62"/>
      <c r="DA152" s="62"/>
      <c r="DB152" s="62"/>
      <c r="DC152" s="62"/>
      <c r="DD152" s="62"/>
      <c r="DE152" s="62"/>
      <c r="DF152" s="62"/>
      <c r="DG152" s="62"/>
      <c r="DH152" s="62"/>
      <c r="DI152" s="62"/>
      <c r="DJ152" s="62"/>
      <c r="DK152" s="62"/>
      <c r="DL152" s="62"/>
      <c r="DM152" s="62"/>
      <c r="DN152" s="62"/>
      <c r="DO152" s="62"/>
      <c r="DP152" s="62"/>
      <c r="DQ152" s="62"/>
      <c r="DR152" s="62"/>
      <c r="DS152" s="62"/>
      <c r="DT152" s="62"/>
      <c r="DU152" s="62"/>
      <c r="DV152" s="62"/>
      <c r="DW152" s="62"/>
      <c r="DX152" s="62"/>
      <c r="DY152" s="62"/>
      <c r="DZ152" s="62"/>
      <c r="EA152" s="62"/>
      <c r="EB152" s="62"/>
      <c r="EC152" s="62"/>
      <c r="ED152" s="62"/>
      <c r="EE152" s="62"/>
      <c r="EF152" s="62"/>
      <c r="EG152" s="62"/>
      <c r="EH152" s="62"/>
      <c r="EI152" s="62"/>
      <c r="EJ152" s="62"/>
      <c r="EK152" s="62"/>
      <c r="EL152" s="62"/>
      <c r="EM152" s="62"/>
      <c r="EN152" s="62"/>
      <c r="EO152" s="62"/>
      <c r="EP152" s="62"/>
      <c r="EQ152" s="62"/>
      <c r="ER152" s="62"/>
      <c r="ES152" s="62"/>
      <c r="ET152" s="62"/>
      <c r="EU152" s="62"/>
      <c r="EV152" s="62"/>
      <c r="EW152" s="62"/>
      <c r="EX152" s="62"/>
    </row>
    <row r="153" spans="1:154" ht="13.15" hidden="1" x14ac:dyDescent="0.35">
      <c r="A153" s="147"/>
      <c r="B153" s="28"/>
      <c r="C153" s="28"/>
      <c r="D153" s="29"/>
      <c r="E153" s="63"/>
      <c r="F153" s="63"/>
      <c r="G153" s="63"/>
      <c r="H153" s="63"/>
      <c r="I153" s="63"/>
      <c r="J153" s="63"/>
      <c r="K153" s="63"/>
      <c r="L153" s="63"/>
      <c r="M153" s="63"/>
      <c r="N153" s="63"/>
      <c r="O153" s="63"/>
      <c r="P153" s="63"/>
      <c r="Q153" s="63"/>
      <c r="R153" s="63"/>
      <c r="S153" s="63"/>
      <c r="T153" s="63"/>
      <c r="U153" s="63"/>
      <c r="V153" s="63"/>
      <c r="W153" s="63"/>
      <c r="X153" s="63"/>
      <c r="Y153" s="63"/>
      <c r="Z153" s="63"/>
      <c r="AA153" s="63"/>
      <c r="AB153" s="63"/>
      <c r="AC153" s="63"/>
      <c r="AD153" s="63"/>
      <c r="AE153" s="63"/>
      <c r="AF153" s="63"/>
      <c r="AG153" s="63"/>
      <c r="AH153" s="63"/>
      <c r="AI153" s="63"/>
      <c r="AJ153" s="63"/>
      <c r="AK153" s="63"/>
      <c r="AL153" s="63"/>
      <c r="AM153" s="63"/>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P153" s="63"/>
      <c r="BQ153" s="63"/>
      <c r="BR153" s="63"/>
      <c r="BS153" s="63"/>
      <c r="BT153" s="63"/>
      <c r="BU153" s="63"/>
      <c r="BV153" s="63"/>
      <c r="BW153" s="63"/>
      <c r="BX153" s="63"/>
      <c r="BY153" s="63"/>
      <c r="BZ153" s="63"/>
      <c r="CA153" s="63"/>
      <c r="CB153" s="63"/>
      <c r="CC153" s="63"/>
      <c r="CD153" s="63"/>
      <c r="CE153" s="63"/>
      <c r="CF153" s="63"/>
      <c r="CG153" s="63"/>
      <c r="CH153" s="63"/>
      <c r="CI153" s="63"/>
      <c r="CJ153" s="63"/>
      <c r="CK153" s="63"/>
      <c r="CL153" s="63"/>
      <c r="CM153" s="63"/>
      <c r="CN153" s="63"/>
      <c r="CO153" s="63"/>
      <c r="CP153" s="63"/>
      <c r="CQ153" s="63"/>
      <c r="CR153" s="63"/>
      <c r="CS153" s="63"/>
      <c r="CT153" s="63"/>
      <c r="CU153" s="63"/>
      <c r="CV153" s="63"/>
      <c r="CW153" s="63"/>
      <c r="CX153" s="63"/>
      <c r="CY153" s="63"/>
      <c r="CZ153" s="63"/>
      <c r="DA153" s="63"/>
      <c r="DB153" s="63"/>
      <c r="DC153" s="63"/>
      <c r="DD153" s="63"/>
      <c r="DE153" s="63"/>
      <c r="DF153" s="63"/>
      <c r="DG153" s="63"/>
      <c r="DH153" s="63"/>
      <c r="DI153" s="63"/>
      <c r="DJ153" s="63"/>
      <c r="DK153" s="63"/>
      <c r="DL153" s="63"/>
      <c r="DM153" s="63"/>
      <c r="DN153" s="63"/>
      <c r="DO153" s="63"/>
      <c r="DP153" s="63"/>
      <c r="DQ153" s="63"/>
      <c r="DR153" s="63"/>
      <c r="DS153" s="63"/>
      <c r="DT153" s="63"/>
      <c r="DU153" s="63"/>
      <c r="DV153" s="63"/>
      <c r="DW153" s="63"/>
      <c r="DX153" s="63"/>
      <c r="DY153" s="63"/>
      <c r="DZ153" s="63"/>
      <c r="EA153" s="63"/>
      <c r="EB153" s="63"/>
      <c r="EC153" s="63"/>
      <c r="ED153" s="63"/>
      <c r="EE153" s="63"/>
      <c r="EF153" s="63"/>
      <c r="EG153" s="63"/>
      <c r="EH153" s="63"/>
      <c r="EI153" s="63"/>
      <c r="EJ153" s="63"/>
      <c r="EK153" s="63"/>
      <c r="EL153" s="63"/>
      <c r="EM153" s="63"/>
      <c r="EN153" s="63"/>
      <c r="EO153" s="63"/>
      <c r="EP153" s="63"/>
      <c r="EQ153" s="63"/>
      <c r="ER153" s="63"/>
      <c r="ES153" s="63"/>
      <c r="ET153" s="63"/>
      <c r="EU153" s="63"/>
      <c r="EV153" s="63"/>
      <c r="EW153" s="63"/>
      <c r="EX153" s="63"/>
    </row>
    <row r="154" spans="1:154" ht="25.5" hidden="1" x14ac:dyDescent="0.35">
      <c r="A154" s="150" t="s">
        <v>306</v>
      </c>
      <c r="B154" s="27" t="s">
        <v>279</v>
      </c>
      <c r="C154" s="27" t="s">
        <v>304</v>
      </c>
      <c r="D154" s="83" t="s">
        <v>305</v>
      </c>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c r="BE154" s="62"/>
      <c r="BF154" s="62"/>
      <c r="BG154" s="62"/>
      <c r="BH154" s="62"/>
      <c r="BI154" s="62"/>
      <c r="BJ154" s="62"/>
      <c r="BK154" s="62"/>
      <c r="BL154" s="62"/>
      <c r="BM154" s="62"/>
      <c r="BN154" s="62"/>
      <c r="BO154" s="62"/>
      <c r="BP154" s="62"/>
      <c r="BQ154" s="62"/>
      <c r="BR154" s="62"/>
      <c r="BS154" s="62"/>
      <c r="BT154" s="62"/>
      <c r="BU154" s="62"/>
      <c r="BV154" s="62"/>
      <c r="BW154" s="62"/>
      <c r="BX154" s="62"/>
      <c r="BY154" s="62"/>
      <c r="BZ154" s="62"/>
      <c r="CA154" s="62"/>
      <c r="CB154" s="62"/>
      <c r="CC154" s="62"/>
      <c r="CD154" s="62"/>
      <c r="CE154" s="62"/>
      <c r="CF154" s="62"/>
      <c r="CG154" s="62"/>
      <c r="CH154" s="62"/>
      <c r="CI154" s="62"/>
      <c r="CJ154" s="62"/>
      <c r="CK154" s="62"/>
      <c r="CL154" s="62"/>
      <c r="CM154" s="62"/>
      <c r="CN154" s="62"/>
      <c r="CO154" s="62"/>
      <c r="CP154" s="62"/>
      <c r="CQ154" s="62"/>
      <c r="CR154" s="62"/>
      <c r="CS154" s="62"/>
      <c r="CT154" s="62"/>
      <c r="CU154" s="62"/>
      <c r="CV154" s="62"/>
      <c r="CW154" s="62"/>
      <c r="CX154" s="62"/>
      <c r="CY154" s="62"/>
      <c r="CZ154" s="62"/>
      <c r="DA154" s="62"/>
      <c r="DB154" s="62"/>
      <c r="DC154" s="62"/>
      <c r="DD154" s="62"/>
      <c r="DE154" s="62"/>
      <c r="DF154" s="62"/>
      <c r="DG154" s="62"/>
      <c r="DH154" s="62"/>
      <c r="DI154" s="62"/>
      <c r="DJ154" s="62"/>
      <c r="DK154" s="62"/>
      <c r="DL154" s="62"/>
      <c r="DM154" s="62"/>
      <c r="DN154" s="62"/>
      <c r="DO154" s="62"/>
      <c r="DP154" s="62"/>
      <c r="DQ154" s="62"/>
      <c r="DR154" s="62"/>
      <c r="DS154" s="62"/>
      <c r="DT154" s="62"/>
      <c r="DU154" s="62"/>
      <c r="DV154" s="62"/>
      <c r="DW154" s="62"/>
      <c r="DX154" s="62"/>
      <c r="DY154" s="62"/>
      <c r="DZ154" s="62"/>
      <c r="EA154" s="62"/>
      <c r="EB154" s="62"/>
      <c r="EC154" s="62"/>
      <c r="ED154" s="62"/>
      <c r="EE154" s="62"/>
      <c r="EF154" s="62"/>
      <c r="EG154" s="62"/>
      <c r="EH154" s="62"/>
      <c r="EI154" s="62"/>
      <c r="EJ154" s="62"/>
      <c r="EK154" s="62"/>
      <c r="EL154" s="62"/>
      <c r="EM154" s="62"/>
      <c r="EN154" s="62"/>
      <c r="EO154" s="62"/>
      <c r="EP154" s="62"/>
      <c r="EQ154" s="62"/>
      <c r="ER154" s="62"/>
      <c r="ES154" s="62"/>
      <c r="ET154" s="62"/>
      <c r="EU154" s="62"/>
      <c r="EV154" s="62"/>
      <c r="EW154" s="62"/>
      <c r="EX154" s="62"/>
    </row>
    <row r="155" spans="1:154" ht="13.15" hidden="1" x14ac:dyDescent="0.35">
      <c r="A155" s="147"/>
      <c r="B155" s="28"/>
      <c r="C155" s="28"/>
      <c r="D155" s="29"/>
      <c r="E155" s="63"/>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3"/>
      <c r="CM155" s="63"/>
      <c r="CN155" s="63"/>
      <c r="CO155" s="63"/>
      <c r="CP155" s="63"/>
      <c r="CQ155" s="63"/>
      <c r="CR155" s="63"/>
      <c r="CS155" s="63"/>
      <c r="CT155" s="63"/>
      <c r="CU155" s="63"/>
      <c r="CV155" s="63"/>
      <c r="CW155" s="63"/>
      <c r="CX155" s="63"/>
      <c r="CY155" s="63"/>
      <c r="CZ155" s="63"/>
      <c r="DA155" s="63"/>
      <c r="DB155" s="63"/>
      <c r="DC155" s="63"/>
      <c r="DD155" s="63"/>
      <c r="DE155" s="63"/>
      <c r="DF155" s="63"/>
      <c r="DG155" s="63"/>
      <c r="DH155" s="63"/>
      <c r="DI155" s="63"/>
      <c r="DJ155" s="63"/>
      <c r="DK155" s="63"/>
      <c r="DL155" s="63"/>
      <c r="DM155" s="63"/>
      <c r="DN155" s="63"/>
      <c r="DO155" s="63"/>
      <c r="DP155" s="63"/>
      <c r="DQ155" s="63"/>
      <c r="DR155" s="63"/>
      <c r="DS155" s="63"/>
      <c r="DT155" s="63"/>
      <c r="DU155" s="63"/>
      <c r="DV155" s="63"/>
      <c r="DW155" s="63"/>
      <c r="DX155" s="63"/>
      <c r="DY155" s="63"/>
      <c r="DZ155" s="63"/>
      <c r="EA155" s="63"/>
      <c r="EB155" s="63"/>
      <c r="EC155" s="63"/>
      <c r="ED155" s="63"/>
      <c r="EE155" s="63"/>
      <c r="EF155" s="63"/>
      <c r="EG155" s="63"/>
      <c r="EH155" s="63"/>
      <c r="EI155" s="63"/>
      <c r="EJ155" s="63"/>
      <c r="EK155" s="63"/>
      <c r="EL155" s="63"/>
      <c r="EM155" s="63"/>
      <c r="EN155" s="63"/>
      <c r="EO155" s="63"/>
      <c r="EP155" s="63"/>
      <c r="EQ155" s="63"/>
      <c r="ER155" s="63"/>
      <c r="ES155" s="63"/>
      <c r="ET155" s="63"/>
      <c r="EU155" s="63"/>
      <c r="EV155" s="63"/>
      <c r="EW155" s="63"/>
      <c r="EX155" s="63"/>
    </row>
    <row r="156" spans="1:154" ht="38.25" hidden="1" x14ac:dyDescent="0.35">
      <c r="A156" s="150" t="s">
        <v>315</v>
      </c>
      <c r="B156" s="27" t="s">
        <v>279</v>
      </c>
      <c r="C156" s="27" t="s">
        <v>307</v>
      </c>
      <c r="D156" s="83" t="s">
        <v>311</v>
      </c>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c r="AW156" s="62"/>
      <c r="AX156" s="62"/>
      <c r="AY156" s="62"/>
      <c r="AZ156" s="62"/>
      <c r="BA156" s="62"/>
      <c r="BB156" s="62"/>
      <c r="BC156" s="62"/>
      <c r="BD156" s="62"/>
      <c r="BE156" s="62"/>
      <c r="BF156" s="62"/>
      <c r="BG156" s="62"/>
      <c r="BH156" s="62"/>
      <c r="BI156" s="62"/>
      <c r="BJ156" s="62"/>
      <c r="BK156" s="62"/>
      <c r="BL156" s="62"/>
      <c r="BM156" s="62"/>
      <c r="BN156" s="62"/>
      <c r="BO156" s="62"/>
      <c r="BP156" s="62"/>
      <c r="BQ156" s="62"/>
      <c r="BR156" s="62"/>
      <c r="BS156" s="62"/>
      <c r="BT156" s="62"/>
      <c r="BU156" s="62"/>
      <c r="BV156" s="62"/>
      <c r="BW156" s="62"/>
      <c r="BX156" s="62"/>
      <c r="BY156" s="62"/>
      <c r="BZ156" s="62"/>
      <c r="CA156" s="62"/>
      <c r="CB156" s="62"/>
      <c r="CC156" s="62"/>
      <c r="CD156" s="62"/>
      <c r="CE156" s="62"/>
      <c r="CF156" s="62"/>
      <c r="CG156" s="62"/>
      <c r="CH156" s="62"/>
      <c r="CI156" s="62"/>
      <c r="CJ156" s="62"/>
      <c r="CK156" s="62"/>
      <c r="CL156" s="62"/>
      <c r="CM156" s="62"/>
      <c r="CN156" s="62"/>
      <c r="CO156" s="62"/>
      <c r="CP156" s="62"/>
      <c r="CQ156" s="62"/>
      <c r="CR156" s="62"/>
      <c r="CS156" s="62"/>
      <c r="CT156" s="62"/>
      <c r="CU156" s="62"/>
      <c r="CV156" s="62"/>
      <c r="CW156" s="62"/>
      <c r="CX156" s="62"/>
      <c r="CY156" s="62"/>
      <c r="CZ156" s="62"/>
      <c r="DA156" s="62"/>
      <c r="DB156" s="62"/>
      <c r="DC156" s="62"/>
      <c r="DD156" s="62"/>
      <c r="DE156" s="62"/>
      <c r="DF156" s="62"/>
      <c r="DG156" s="62"/>
      <c r="DH156" s="62"/>
      <c r="DI156" s="62"/>
      <c r="DJ156" s="62"/>
      <c r="DK156" s="62"/>
      <c r="DL156" s="62"/>
      <c r="DM156" s="62"/>
      <c r="DN156" s="62"/>
      <c r="DO156" s="62"/>
      <c r="DP156" s="62"/>
      <c r="DQ156" s="62"/>
      <c r="DR156" s="62"/>
      <c r="DS156" s="62"/>
      <c r="DT156" s="62"/>
      <c r="DU156" s="62"/>
      <c r="DV156" s="62"/>
      <c r="DW156" s="62"/>
      <c r="DX156" s="62"/>
      <c r="DY156" s="62"/>
      <c r="DZ156" s="62"/>
      <c r="EA156" s="62"/>
      <c r="EB156" s="62"/>
      <c r="EC156" s="62"/>
      <c r="ED156" s="62"/>
      <c r="EE156" s="62"/>
      <c r="EF156" s="62"/>
      <c r="EG156" s="62"/>
      <c r="EH156" s="62"/>
      <c r="EI156" s="62"/>
      <c r="EJ156" s="62"/>
      <c r="EK156" s="62"/>
      <c r="EL156" s="62"/>
      <c r="EM156" s="62"/>
      <c r="EN156" s="62"/>
      <c r="EO156" s="62"/>
      <c r="EP156" s="62"/>
      <c r="EQ156" s="62"/>
      <c r="ER156" s="62"/>
      <c r="ES156" s="62"/>
      <c r="ET156" s="62"/>
      <c r="EU156" s="62"/>
      <c r="EV156" s="62"/>
      <c r="EW156" s="62"/>
      <c r="EX156" s="62"/>
    </row>
    <row r="157" spans="1:154" ht="13.15" hidden="1" x14ac:dyDescent="0.35">
      <c r="A157" s="147"/>
      <c r="B157" s="28"/>
      <c r="C157" s="28"/>
      <c r="D157" s="29"/>
      <c r="E157" s="63"/>
      <c r="F157" s="63"/>
      <c r="G157" s="63"/>
      <c r="H157" s="63"/>
      <c r="I157" s="63"/>
      <c r="J157" s="63"/>
      <c r="K157" s="63"/>
      <c r="L157" s="63"/>
      <c r="M157" s="63"/>
      <c r="N157" s="63"/>
      <c r="O157" s="63"/>
      <c r="P157" s="63"/>
      <c r="Q157" s="63"/>
      <c r="R157" s="63"/>
      <c r="S157" s="63"/>
      <c r="T157" s="63"/>
      <c r="U157" s="63"/>
      <c r="V157" s="63"/>
      <c r="W157" s="63"/>
      <c r="X157" s="63"/>
      <c r="Y157" s="63"/>
      <c r="Z157" s="63"/>
      <c r="AA157" s="63"/>
      <c r="AB157" s="63"/>
      <c r="AC157" s="63"/>
      <c r="AD157" s="63"/>
      <c r="AE157" s="63"/>
      <c r="AF157" s="63"/>
      <c r="AG157" s="63"/>
      <c r="AH157" s="63"/>
      <c r="AI157" s="63"/>
      <c r="AJ157" s="63"/>
      <c r="AK157" s="63"/>
      <c r="AL157" s="63"/>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3"/>
      <c r="CM157" s="63"/>
      <c r="CN157" s="63"/>
      <c r="CO157" s="63"/>
      <c r="CP157" s="63"/>
      <c r="CQ157" s="63"/>
      <c r="CR157" s="63"/>
      <c r="CS157" s="63"/>
      <c r="CT157" s="63"/>
      <c r="CU157" s="63"/>
      <c r="CV157" s="63"/>
      <c r="CW157" s="63"/>
      <c r="CX157" s="63"/>
      <c r="CY157" s="63"/>
      <c r="CZ157" s="63"/>
      <c r="DA157" s="63"/>
      <c r="DB157" s="63"/>
      <c r="DC157" s="63"/>
      <c r="DD157" s="63"/>
      <c r="DE157" s="63"/>
      <c r="DF157" s="63"/>
      <c r="DG157" s="63"/>
      <c r="DH157" s="63"/>
      <c r="DI157" s="63"/>
      <c r="DJ157" s="63"/>
      <c r="DK157" s="63"/>
      <c r="DL157" s="63"/>
      <c r="DM157" s="63"/>
      <c r="DN157" s="63"/>
      <c r="DO157" s="63"/>
      <c r="DP157" s="63"/>
      <c r="DQ157" s="63"/>
      <c r="DR157" s="63"/>
      <c r="DS157" s="63"/>
      <c r="DT157" s="63"/>
      <c r="DU157" s="63"/>
      <c r="DV157" s="63"/>
      <c r="DW157" s="63"/>
      <c r="DX157" s="63"/>
      <c r="DY157" s="63"/>
      <c r="DZ157" s="63"/>
      <c r="EA157" s="63"/>
      <c r="EB157" s="63"/>
      <c r="EC157" s="63"/>
      <c r="ED157" s="63"/>
      <c r="EE157" s="63"/>
      <c r="EF157" s="63"/>
      <c r="EG157" s="63"/>
      <c r="EH157" s="63"/>
      <c r="EI157" s="63"/>
      <c r="EJ157" s="63"/>
      <c r="EK157" s="63"/>
      <c r="EL157" s="63"/>
      <c r="EM157" s="63"/>
      <c r="EN157" s="63"/>
      <c r="EO157" s="63"/>
      <c r="EP157" s="63"/>
      <c r="EQ157" s="63"/>
      <c r="ER157" s="63"/>
      <c r="ES157" s="63"/>
      <c r="ET157" s="63"/>
      <c r="EU157" s="63"/>
      <c r="EV157" s="63"/>
      <c r="EW157" s="63"/>
      <c r="EX157" s="63"/>
    </row>
    <row r="158" spans="1:154" ht="25.5" hidden="1" x14ac:dyDescent="0.35">
      <c r="A158" s="150" t="s">
        <v>316</v>
      </c>
      <c r="B158" s="27" t="s">
        <v>279</v>
      </c>
      <c r="C158" s="27" t="s">
        <v>308</v>
      </c>
      <c r="D158" s="83" t="s">
        <v>312</v>
      </c>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2"/>
      <c r="BS158" s="62"/>
      <c r="BT158" s="62"/>
      <c r="BU158" s="62"/>
      <c r="BV158" s="62"/>
      <c r="BW158" s="62"/>
      <c r="BX158" s="62"/>
      <c r="BY158" s="62"/>
      <c r="BZ158" s="62"/>
      <c r="CA158" s="62"/>
      <c r="CB158" s="62"/>
      <c r="CC158" s="62"/>
      <c r="CD158" s="62"/>
      <c r="CE158" s="62"/>
      <c r="CF158" s="62"/>
      <c r="CG158" s="62"/>
      <c r="CH158" s="62"/>
      <c r="CI158" s="62"/>
      <c r="CJ158" s="62"/>
      <c r="CK158" s="62"/>
      <c r="CL158" s="62"/>
      <c r="CM158" s="62"/>
      <c r="CN158" s="62"/>
      <c r="CO158" s="62"/>
      <c r="CP158" s="62"/>
      <c r="CQ158" s="62"/>
      <c r="CR158" s="62"/>
      <c r="CS158" s="62"/>
      <c r="CT158" s="62"/>
      <c r="CU158" s="62"/>
      <c r="CV158" s="62"/>
      <c r="CW158" s="62"/>
      <c r="CX158" s="62"/>
      <c r="CY158" s="62"/>
      <c r="CZ158" s="62"/>
      <c r="DA158" s="62"/>
      <c r="DB158" s="62"/>
      <c r="DC158" s="62"/>
      <c r="DD158" s="62"/>
      <c r="DE158" s="62"/>
      <c r="DF158" s="62"/>
      <c r="DG158" s="62"/>
      <c r="DH158" s="62"/>
      <c r="DI158" s="62"/>
      <c r="DJ158" s="62"/>
      <c r="DK158" s="62"/>
      <c r="DL158" s="62"/>
      <c r="DM158" s="62"/>
      <c r="DN158" s="62"/>
      <c r="DO158" s="62"/>
      <c r="DP158" s="62"/>
      <c r="DQ158" s="62"/>
      <c r="DR158" s="62"/>
      <c r="DS158" s="62"/>
      <c r="DT158" s="62"/>
      <c r="DU158" s="62"/>
      <c r="DV158" s="62"/>
      <c r="DW158" s="62"/>
      <c r="DX158" s="62"/>
      <c r="DY158" s="62"/>
      <c r="DZ158" s="62"/>
      <c r="EA158" s="62"/>
      <c r="EB158" s="62"/>
      <c r="EC158" s="62"/>
      <c r="ED158" s="62"/>
      <c r="EE158" s="62"/>
      <c r="EF158" s="62"/>
      <c r="EG158" s="62"/>
      <c r="EH158" s="62"/>
      <c r="EI158" s="62"/>
      <c r="EJ158" s="62"/>
      <c r="EK158" s="62"/>
      <c r="EL158" s="62"/>
      <c r="EM158" s="62"/>
      <c r="EN158" s="62"/>
      <c r="EO158" s="62"/>
      <c r="EP158" s="62"/>
      <c r="EQ158" s="62"/>
      <c r="ER158" s="62"/>
      <c r="ES158" s="62"/>
      <c r="ET158" s="62"/>
      <c r="EU158" s="62"/>
      <c r="EV158" s="62"/>
      <c r="EW158" s="62"/>
      <c r="EX158" s="62"/>
    </row>
    <row r="159" spans="1:154" ht="13.15" hidden="1" x14ac:dyDescent="0.35">
      <c r="A159" s="147"/>
      <c r="B159" s="28"/>
      <c r="C159" s="28"/>
      <c r="D159" s="29"/>
      <c r="E159" s="63"/>
      <c r="F159" s="63"/>
      <c r="G159" s="63"/>
      <c r="H159" s="63"/>
      <c r="I159" s="63"/>
      <c r="J159" s="63"/>
      <c r="K159" s="63"/>
      <c r="L159" s="63"/>
      <c r="M159" s="63"/>
      <c r="N159" s="63"/>
      <c r="O159" s="63"/>
      <c r="P159" s="63"/>
      <c r="Q159" s="63"/>
      <c r="R159" s="63"/>
      <c r="S159" s="63"/>
      <c r="T159" s="63"/>
      <c r="U159" s="63"/>
      <c r="V159" s="63"/>
      <c r="W159" s="63"/>
      <c r="X159" s="63"/>
      <c r="Y159" s="63"/>
      <c r="Z159" s="63"/>
      <c r="AA159" s="63"/>
      <c r="AB159" s="63"/>
      <c r="AC159" s="63"/>
      <c r="AD159" s="63"/>
      <c r="AE159" s="63"/>
      <c r="AF159" s="63"/>
      <c r="AG159" s="63"/>
      <c r="AH159" s="63"/>
      <c r="AI159" s="63"/>
      <c r="AJ159" s="63"/>
      <c r="AK159" s="63"/>
      <c r="AL159" s="63"/>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3"/>
      <c r="CM159" s="63"/>
      <c r="CN159" s="63"/>
      <c r="CO159" s="63"/>
      <c r="CP159" s="63"/>
      <c r="CQ159" s="63"/>
      <c r="CR159" s="63"/>
      <c r="CS159" s="63"/>
      <c r="CT159" s="63"/>
      <c r="CU159" s="63"/>
      <c r="CV159" s="63"/>
      <c r="CW159" s="63"/>
      <c r="CX159" s="63"/>
      <c r="CY159" s="63"/>
      <c r="CZ159" s="63"/>
      <c r="DA159" s="63"/>
      <c r="DB159" s="63"/>
      <c r="DC159" s="63"/>
      <c r="DD159" s="63"/>
      <c r="DE159" s="63"/>
      <c r="DF159" s="63"/>
      <c r="DG159" s="63"/>
      <c r="DH159" s="63"/>
      <c r="DI159" s="63"/>
      <c r="DJ159" s="63"/>
      <c r="DK159" s="63"/>
      <c r="DL159" s="63"/>
      <c r="DM159" s="63"/>
      <c r="DN159" s="63"/>
      <c r="DO159" s="63"/>
      <c r="DP159" s="63"/>
      <c r="DQ159" s="63"/>
      <c r="DR159" s="63"/>
      <c r="DS159" s="63"/>
      <c r="DT159" s="63"/>
      <c r="DU159" s="63"/>
      <c r="DV159" s="63"/>
      <c r="DW159" s="63"/>
      <c r="DX159" s="63"/>
      <c r="DY159" s="63"/>
      <c r="DZ159" s="63"/>
      <c r="EA159" s="63"/>
      <c r="EB159" s="63"/>
      <c r="EC159" s="63"/>
      <c r="ED159" s="63"/>
      <c r="EE159" s="63"/>
      <c r="EF159" s="63"/>
      <c r="EG159" s="63"/>
      <c r="EH159" s="63"/>
      <c r="EI159" s="63"/>
      <c r="EJ159" s="63"/>
      <c r="EK159" s="63"/>
      <c r="EL159" s="63"/>
      <c r="EM159" s="63"/>
      <c r="EN159" s="63"/>
      <c r="EO159" s="63"/>
      <c r="EP159" s="63"/>
      <c r="EQ159" s="63"/>
      <c r="ER159" s="63"/>
      <c r="ES159" s="63"/>
      <c r="ET159" s="63"/>
      <c r="EU159" s="63"/>
      <c r="EV159" s="63"/>
      <c r="EW159" s="63"/>
      <c r="EX159" s="63"/>
    </row>
    <row r="160" spans="1:154" ht="25.5" hidden="1" x14ac:dyDescent="0.35">
      <c r="A160" s="150" t="s">
        <v>317</v>
      </c>
      <c r="B160" s="27" t="s">
        <v>279</v>
      </c>
      <c r="C160" s="27" t="s">
        <v>309</v>
      </c>
      <c r="D160" s="83" t="s">
        <v>313</v>
      </c>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c r="AL160" s="62"/>
      <c r="AM160" s="62"/>
      <c r="AN160" s="62"/>
      <c r="AO160" s="62"/>
      <c r="AP160" s="62"/>
      <c r="AQ160" s="62"/>
      <c r="AR160" s="62"/>
      <c r="AS160" s="62"/>
      <c r="AT160" s="62"/>
      <c r="AU160" s="62"/>
      <c r="AV160" s="62"/>
      <c r="AW160" s="62"/>
      <c r="AX160" s="62"/>
      <c r="AY160" s="62"/>
      <c r="AZ160" s="62"/>
      <c r="BA160" s="62"/>
      <c r="BB160" s="62"/>
      <c r="BC160" s="62"/>
      <c r="BD160" s="62"/>
      <c r="BE160" s="62"/>
      <c r="BF160" s="62"/>
      <c r="BG160" s="62"/>
      <c r="BH160" s="62"/>
      <c r="BI160" s="62"/>
      <c r="BJ160" s="62"/>
      <c r="BK160" s="62"/>
      <c r="BL160" s="62"/>
      <c r="BM160" s="62"/>
      <c r="BN160" s="62"/>
      <c r="BO160" s="62"/>
      <c r="BP160" s="62"/>
      <c r="BQ160" s="62"/>
      <c r="BR160" s="62"/>
      <c r="BS160" s="62"/>
      <c r="BT160" s="62"/>
      <c r="BU160" s="62"/>
      <c r="BV160" s="62"/>
      <c r="BW160" s="62"/>
      <c r="BX160" s="62"/>
      <c r="BY160" s="62"/>
      <c r="BZ160" s="62"/>
      <c r="CA160" s="62"/>
      <c r="CB160" s="62"/>
      <c r="CC160" s="62"/>
      <c r="CD160" s="62"/>
      <c r="CE160" s="62"/>
      <c r="CF160" s="62"/>
      <c r="CG160" s="62"/>
      <c r="CH160" s="62"/>
      <c r="CI160" s="62"/>
      <c r="CJ160" s="62"/>
      <c r="CK160" s="62"/>
      <c r="CL160" s="62"/>
      <c r="CM160" s="62"/>
      <c r="CN160" s="62"/>
      <c r="CO160" s="62"/>
      <c r="CP160" s="62"/>
      <c r="CQ160" s="62"/>
      <c r="CR160" s="62"/>
      <c r="CS160" s="62"/>
      <c r="CT160" s="62"/>
      <c r="CU160" s="62"/>
      <c r="CV160" s="62"/>
      <c r="CW160" s="62"/>
      <c r="CX160" s="62"/>
      <c r="CY160" s="62"/>
      <c r="CZ160" s="62"/>
      <c r="DA160" s="62"/>
      <c r="DB160" s="62"/>
      <c r="DC160" s="62"/>
      <c r="DD160" s="62"/>
      <c r="DE160" s="62"/>
      <c r="DF160" s="62"/>
      <c r="DG160" s="62"/>
      <c r="DH160" s="62"/>
      <c r="DI160" s="62"/>
      <c r="DJ160" s="62"/>
      <c r="DK160" s="62"/>
      <c r="DL160" s="62"/>
      <c r="DM160" s="62"/>
      <c r="DN160" s="62"/>
      <c r="DO160" s="62"/>
      <c r="DP160" s="62"/>
      <c r="DQ160" s="62"/>
      <c r="DR160" s="62"/>
      <c r="DS160" s="62"/>
      <c r="DT160" s="62"/>
      <c r="DU160" s="62"/>
      <c r="DV160" s="62"/>
      <c r="DW160" s="62"/>
      <c r="DX160" s="62"/>
      <c r="DY160" s="62"/>
      <c r="DZ160" s="62"/>
      <c r="EA160" s="62"/>
      <c r="EB160" s="62"/>
      <c r="EC160" s="62"/>
      <c r="ED160" s="62"/>
      <c r="EE160" s="62"/>
      <c r="EF160" s="62"/>
      <c r="EG160" s="62"/>
      <c r="EH160" s="62"/>
      <c r="EI160" s="62"/>
      <c r="EJ160" s="62"/>
      <c r="EK160" s="62"/>
      <c r="EL160" s="62"/>
      <c r="EM160" s="62"/>
      <c r="EN160" s="62"/>
      <c r="EO160" s="62"/>
      <c r="EP160" s="62"/>
      <c r="EQ160" s="62"/>
      <c r="ER160" s="62"/>
      <c r="ES160" s="62"/>
      <c r="ET160" s="62"/>
      <c r="EU160" s="62"/>
      <c r="EV160" s="62"/>
      <c r="EW160" s="62"/>
      <c r="EX160" s="62"/>
    </row>
    <row r="161" spans="1:154" ht="13.15" hidden="1" x14ac:dyDescent="0.35">
      <c r="A161" s="147"/>
      <c r="B161" s="28"/>
      <c r="C161" s="28"/>
      <c r="D161" s="29"/>
      <c r="E161" s="63"/>
      <c r="F161" s="63"/>
      <c r="G161" s="63"/>
      <c r="H161" s="63"/>
      <c r="I161" s="63"/>
      <c r="J161" s="63"/>
      <c r="K161" s="63"/>
      <c r="L161" s="63"/>
      <c r="M161" s="63"/>
      <c r="N161" s="63"/>
      <c r="O161" s="63"/>
      <c r="P161" s="63"/>
      <c r="Q161" s="63"/>
      <c r="R161" s="63"/>
      <c r="S161" s="63"/>
      <c r="T161" s="63"/>
      <c r="U161" s="63"/>
      <c r="V161" s="63"/>
      <c r="W161" s="63"/>
      <c r="X161" s="63"/>
      <c r="Y161" s="63"/>
      <c r="Z161" s="63"/>
      <c r="AA161" s="63"/>
      <c r="AB161" s="63"/>
      <c r="AC161" s="63"/>
      <c r="AD161" s="63"/>
      <c r="AE161" s="63"/>
      <c r="AF161" s="63"/>
      <c r="AG161" s="63"/>
      <c r="AH161" s="63"/>
      <c r="AI161" s="63"/>
      <c r="AJ161" s="63"/>
      <c r="AK161" s="63"/>
      <c r="AL161" s="63"/>
      <c r="AM161" s="63"/>
      <c r="AN161" s="63"/>
      <c r="AO161" s="63"/>
      <c r="AP161" s="63"/>
      <c r="AQ161" s="63"/>
      <c r="AR161" s="63"/>
      <c r="AS161" s="63"/>
      <c r="AT161" s="63"/>
      <c r="AU161" s="63"/>
      <c r="AV161" s="63"/>
      <c r="AW161" s="63"/>
      <c r="AX161" s="63"/>
      <c r="AY161" s="63"/>
      <c r="AZ161" s="63"/>
      <c r="BA161" s="63"/>
      <c r="BB161" s="63"/>
      <c r="BC161" s="63"/>
      <c r="BD161" s="63"/>
      <c r="BE161" s="63"/>
      <c r="BF161" s="63"/>
      <c r="BG161" s="63"/>
      <c r="BH161" s="63"/>
      <c r="BI161" s="63"/>
      <c r="BJ161" s="63"/>
      <c r="BK161" s="63"/>
      <c r="BL161" s="63"/>
      <c r="BM161" s="63"/>
      <c r="BN161" s="63"/>
      <c r="BO161" s="63"/>
      <c r="BP161" s="63"/>
      <c r="BQ161" s="63"/>
      <c r="BR161" s="63"/>
      <c r="BS161" s="63"/>
      <c r="BT161" s="63"/>
      <c r="BU161" s="63"/>
      <c r="BV161" s="63"/>
      <c r="BW161" s="63"/>
      <c r="BX161" s="63"/>
      <c r="BY161" s="63"/>
      <c r="BZ161" s="63"/>
      <c r="CA161" s="63"/>
      <c r="CB161" s="63"/>
      <c r="CC161" s="63"/>
      <c r="CD161" s="63"/>
      <c r="CE161" s="63"/>
      <c r="CF161" s="63"/>
      <c r="CG161" s="63"/>
      <c r="CH161" s="63"/>
      <c r="CI161" s="63"/>
      <c r="CJ161" s="63"/>
      <c r="CK161" s="63"/>
      <c r="CL161" s="63"/>
      <c r="CM161" s="63"/>
      <c r="CN161" s="63"/>
      <c r="CO161" s="63"/>
      <c r="CP161" s="63"/>
      <c r="CQ161" s="63"/>
      <c r="CR161" s="63"/>
      <c r="CS161" s="63"/>
      <c r="CT161" s="63"/>
      <c r="CU161" s="63"/>
      <c r="CV161" s="63"/>
      <c r="CW161" s="63"/>
      <c r="CX161" s="63"/>
      <c r="CY161" s="63"/>
      <c r="CZ161" s="63"/>
      <c r="DA161" s="63"/>
      <c r="DB161" s="63"/>
      <c r="DC161" s="63"/>
      <c r="DD161" s="63"/>
      <c r="DE161" s="63"/>
      <c r="DF161" s="63"/>
      <c r="DG161" s="63"/>
      <c r="DH161" s="63"/>
      <c r="DI161" s="63"/>
      <c r="DJ161" s="63"/>
      <c r="DK161" s="63"/>
      <c r="DL161" s="63"/>
      <c r="DM161" s="63"/>
      <c r="DN161" s="63"/>
      <c r="DO161" s="63"/>
      <c r="DP161" s="63"/>
      <c r="DQ161" s="63"/>
      <c r="DR161" s="63"/>
      <c r="DS161" s="63"/>
      <c r="DT161" s="63"/>
      <c r="DU161" s="63"/>
      <c r="DV161" s="63"/>
      <c r="DW161" s="63"/>
      <c r="DX161" s="63"/>
      <c r="DY161" s="63"/>
      <c r="DZ161" s="63"/>
      <c r="EA161" s="63"/>
      <c r="EB161" s="63"/>
      <c r="EC161" s="63"/>
      <c r="ED161" s="63"/>
      <c r="EE161" s="63"/>
      <c r="EF161" s="63"/>
      <c r="EG161" s="63"/>
      <c r="EH161" s="63"/>
      <c r="EI161" s="63"/>
      <c r="EJ161" s="63"/>
      <c r="EK161" s="63"/>
      <c r="EL161" s="63"/>
      <c r="EM161" s="63"/>
      <c r="EN161" s="63"/>
      <c r="EO161" s="63"/>
      <c r="EP161" s="63"/>
      <c r="EQ161" s="63"/>
      <c r="ER161" s="63"/>
      <c r="ES161" s="63"/>
      <c r="ET161" s="63"/>
      <c r="EU161" s="63"/>
      <c r="EV161" s="63"/>
      <c r="EW161" s="63"/>
      <c r="EX161" s="63"/>
    </row>
    <row r="162" spans="1:154" ht="38.25" hidden="1" x14ac:dyDescent="0.35">
      <c r="A162" s="150" t="s">
        <v>318</v>
      </c>
      <c r="B162" s="27" t="s">
        <v>279</v>
      </c>
      <c r="C162" s="27" t="s">
        <v>310</v>
      </c>
      <c r="D162" s="83" t="s">
        <v>314</v>
      </c>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c r="AL162" s="62"/>
      <c r="AM162" s="62"/>
      <c r="AN162" s="62"/>
      <c r="AO162" s="62"/>
      <c r="AP162" s="62"/>
      <c r="AQ162" s="62"/>
      <c r="AR162" s="62"/>
      <c r="AS162" s="62"/>
      <c r="AT162" s="62"/>
      <c r="AU162" s="62"/>
      <c r="AV162" s="62"/>
      <c r="AW162" s="62"/>
      <c r="AX162" s="62"/>
      <c r="AY162" s="62"/>
      <c r="AZ162" s="62"/>
      <c r="BA162" s="62"/>
      <c r="BB162" s="62"/>
      <c r="BC162" s="62"/>
      <c r="BD162" s="62"/>
      <c r="BE162" s="62"/>
      <c r="BF162" s="62"/>
      <c r="BG162" s="62"/>
      <c r="BH162" s="62"/>
      <c r="BI162" s="62"/>
      <c r="BJ162" s="62"/>
      <c r="BK162" s="62"/>
      <c r="BL162" s="62"/>
      <c r="BM162" s="62"/>
      <c r="BN162" s="62"/>
      <c r="BO162" s="62"/>
      <c r="BP162" s="62"/>
      <c r="BQ162" s="62"/>
      <c r="BR162" s="62"/>
      <c r="BS162" s="62"/>
      <c r="BT162" s="62"/>
      <c r="BU162" s="62"/>
      <c r="BV162" s="62"/>
      <c r="BW162" s="62"/>
      <c r="BX162" s="62"/>
      <c r="BY162" s="62"/>
      <c r="BZ162" s="62"/>
      <c r="CA162" s="62"/>
      <c r="CB162" s="62"/>
      <c r="CC162" s="62"/>
      <c r="CD162" s="62"/>
      <c r="CE162" s="62"/>
      <c r="CF162" s="62"/>
      <c r="CG162" s="62"/>
      <c r="CH162" s="62"/>
      <c r="CI162" s="62"/>
      <c r="CJ162" s="62"/>
      <c r="CK162" s="62"/>
      <c r="CL162" s="62"/>
      <c r="CM162" s="62"/>
      <c r="CN162" s="62"/>
      <c r="CO162" s="62"/>
      <c r="CP162" s="62"/>
      <c r="CQ162" s="62"/>
      <c r="CR162" s="62"/>
      <c r="CS162" s="62"/>
      <c r="CT162" s="62"/>
      <c r="CU162" s="62"/>
      <c r="CV162" s="62"/>
      <c r="CW162" s="62"/>
      <c r="CX162" s="62"/>
      <c r="CY162" s="62"/>
      <c r="CZ162" s="62"/>
      <c r="DA162" s="62"/>
      <c r="DB162" s="62"/>
      <c r="DC162" s="62"/>
      <c r="DD162" s="62"/>
      <c r="DE162" s="62"/>
      <c r="DF162" s="62"/>
      <c r="DG162" s="62"/>
      <c r="DH162" s="62"/>
      <c r="DI162" s="62"/>
      <c r="DJ162" s="62"/>
      <c r="DK162" s="62"/>
      <c r="DL162" s="62"/>
      <c r="DM162" s="62"/>
      <c r="DN162" s="62"/>
      <c r="DO162" s="62"/>
      <c r="DP162" s="62"/>
      <c r="DQ162" s="62"/>
      <c r="DR162" s="62"/>
      <c r="DS162" s="62"/>
      <c r="DT162" s="62"/>
      <c r="DU162" s="62"/>
      <c r="DV162" s="62"/>
      <c r="DW162" s="62"/>
      <c r="DX162" s="62"/>
      <c r="DY162" s="62"/>
      <c r="DZ162" s="62"/>
      <c r="EA162" s="62"/>
      <c r="EB162" s="62"/>
      <c r="EC162" s="62"/>
      <c r="ED162" s="62"/>
      <c r="EE162" s="62"/>
      <c r="EF162" s="62"/>
      <c r="EG162" s="62"/>
      <c r="EH162" s="62"/>
      <c r="EI162" s="62"/>
      <c r="EJ162" s="62"/>
      <c r="EK162" s="62"/>
      <c r="EL162" s="62"/>
      <c r="EM162" s="62"/>
      <c r="EN162" s="62"/>
      <c r="EO162" s="62"/>
      <c r="EP162" s="62"/>
      <c r="EQ162" s="62"/>
      <c r="ER162" s="62"/>
      <c r="ES162" s="62"/>
      <c r="ET162" s="62"/>
      <c r="EU162" s="62"/>
      <c r="EV162" s="62"/>
      <c r="EW162" s="62"/>
      <c r="EX162" s="62"/>
    </row>
    <row r="163" spans="1:154" ht="13.15" hidden="1" x14ac:dyDescent="0.35">
      <c r="A163" s="147"/>
      <c r="B163" s="28"/>
      <c r="C163" s="28"/>
      <c r="D163" s="29"/>
      <c r="E163" s="63"/>
      <c r="F163" s="63"/>
      <c r="G163" s="63"/>
      <c r="H163" s="63"/>
      <c r="I163" s="63"/>
      <c r="J163" s="63"/>
      <c r="K163" s="63"/>
      <c r="L163" s="63"/>
      <c r="M163" s="63"/>
      <c r="N163" s="63"/>
      <c r="O163" s="63"/>
      <c r="P163" s="63"/>
      <c r="Q163" s="63"/>
      <c r="R163" s="63"/>
      <c r="S163" s="63"/>
      <c r="T163" s="63"/>
      <c r="U163" s="63"/>
      <c r="V163" s="63"/>
      <c r="W163" s="63"/>
      <c r="X163" s="63"/>
      <c r="Y163" s="63"/>
      <c r="Z163" s="63"/>
      <c r="AA163" s="63"/>
      <c r="AB163" s="63"/>
      <c r="AC163" s="63"/>
      <c r="AD163" s="63"/>
      <c r="AE163" s="63"/>
      <c r="AF163" s="63"/>
      <c r="AG163" s="63"/>
      <c r="AH163" s="63"/>
      <c r="AI163" s="63"/>
      <c r="AJ163" s="63"/>
      <c r="AK163" s="63"/>
      <c r="AL163" s="63"/>
      <c r="AM163" s="63"/>
      <c r="AN163" s="63"/>
      <c r="AO163" s="63"/>
      <c r="AP163" s="63"/>
      <c r="AQ163" s="63"/>
      <c r="AR163" s="63"/>
      <c r="AS163" s="63"/>
      <c r="AT163" s="63"/>
      <c r="AU163" s="63"/>
      <c r="AV163" s="63"/>
      <c r="AW163" s="63"/>
      <c r="AX163" s="63"/>
      <c r="AY163" s="63"/>
      <c r="AZ163" s="63"/>
      <c r="BA163" s="63"/>
      <c r="BB163" s="63"/>
      <c r="BC163" s="63"/>
      <c r="BD163" s="63"/>
      <c r="BE163" s="63"/>
      <c r="BF163" s="63"/>
      <c r="BG163" s="63"/>
      <c r="BH163" s="63"/>
      <c r="BI163" s="63"/>
      <c r="BJ163" s="63"/>
      <c r="BK163" s="63"/>
      <c r="BL163" s="63"/>
      <c r="BM163" s="63"/>
      <c r="BN163" s="63"/>
      <c r="BO163" s="63"/>
      <c r="BP163" s="63"/>
      <c r="BQ163" s="63"/>
      <c r="BR163" s="63"/>
      <c r="BS163" s="63"/>
      <c r="BT163" s="63"/>
      <c r="BU163" s="63"/>
      <c r="BV163" s="63"/>
      <c r="BW163" s="63"/>
      <c r="BX163" s="63"/>
      <c r="BY163" s="63"/>
      <c r="BZ163" s="63"/>
      <c r="CA163" s="63"/>
      <c r="CB163" s="63"/>
      <c r="CC163" s="63"/>
      <c r="CD163" s="63"/>
      <c r="CE163" s="63"/>
      <c r="CF163" s="63"/>
      <c r="CG163" s="63"/>
      <c r="CH163" s="63"/>
      <c r="CI163" s="63"/>
      <c r="CJ163" s="63"/>
      <c r="CK163" s="63"/>
      <c r="CL163" s="63"/>
      <c r="CM163" s="63"/>
      <c r="CN163" s="63"/>
      <c r="CO163" s="63"/>
      <c r="CP163" s="63"/>
      <c r="CQ163" s="63"/>
      <c r="CR163" s="63"/>
      <c r="CS163" s="63"/>
      <c r="CT163" s="63"/>
      <c r="CU163" s="63"/>
      <c r="CV163" s="63"/>
      <c r="CW163" s="63"/>
      <c r="CX163" s="63"/>
      <c r="CY163" s="63"/>
      <c r="CZ163" s="63"/>
      <c r="DA163" s="63"/>
      <c r="DB163" s="63"/>
      <c r="DC163" s="63"/>
      <c r="DD163" s="63"/>
      <c r="DE163" s="63"/>
      <c r="DF163" s="63"/>
      <c r="DG163" s="63"/>
      <c r="DH163" s="63"/>
      <c r="DI163" s="63"/>
      <c r="DJ163" s="63"/>
      <c r="DK163" s="63"/>
      <c r="DL163" s="63"/>
      <c r="DM163" s="63"/>
      <c r="DN163" s="63"/>
      <c r="DO163" s="63"/>
      <c r="DP163" s="63"/>
      <c r="DQ163" s="63"/>
      <c r="DR163" s="63"/>
      <c r="DS163" s="63"/>
      <c r="DT163" s="63"/>
      <c r="DU163" s="63"/>
      <c r="DV163" s="63"/>
      <c r="DW163" s="63"/>
      <c r="DX163" s="63"/>
      <c r="DY163" s="63"/>
      <c r="DZ163" s="63"/>
      <c r="EA163" s="63"/>
      <c r="EB163" s="63"/>
      <c r="EC163" s="63"/>
      <c r="ED163" s="63"/>
      <c r="EE163" s="63"/>
      <c r="EF163" s="63"/>
      <c r="EG163" s="63"/>
      <c r="EH163" s="63"/>
      <c r="EI163" s="63"/>
      <c r="EJ163" s="63"/>
      <c r="EK163" s="63"/>
      <c r="EL163" s="63"/>
      <c r="EM163" s="63"/>
      <c r="EN163" s="63"/>
      <c r="EO163" s="63"/>
      <c r="EP163" s="63"/>
      <c r="EQ163" s="63"/>
      <c r="ER163" s="63"/>
      <c r="ES163" s="63"/>
      <c r="ET163" s="63"/>
      <c r="EU163" s="63"/>
      <c r="EV163" s="63"/>
      <c r="EW163" s="63"/>
      <c r="EX163" s="63"/>
    </row>
    <row r="164" spans="1:154" ht="25.5" hidden="1" x14ac:dyDescent="0.35">
      <c r="A164" s="150" t="s">
        <v>323</v>
      </c>
      <c r="B164" s="27" t="s">
        <v>279</v>
      </c>
      <c r="C164" s="27" t="s">
        <v>319</v>
      </c>
      <c r="D164" s="83" t="s">
        <v>320</v>
      </c>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c r="AL164" s="62"/>
      <c r="AM164" s="62"/>
      <c r="AN164" s="62"/>
      <c r="AO164" s="62"/>
      <c r="AP164" s="62"/>
      <c r="AQ164" s="62"/>
      <c r="AR164" s="62"/>
      <c r="AS164" s="62"/>
      <c r="AT164" s="62"/>
      <c r="AU164" s="62"/>
      <c r="AV164" s="62"/>
      <c r="AW164" s="62"/>
      <c r="AX164" s="62"/>
      <c r="AY164" s="62"/>
      <c r="AZ164" s="62"/>
      <c r="BA164" s="62"/>
      <c r="BB164" s="62"/>
      <c r="BC164" s="62"/>
      <c r="BD164" s="62"/>
      <c r="BE164" s="62"/>
      <c r="BF164" s="62"/>
      <c r="BG164" s="62"/>
      <c r="BH164" s="62"/>
      <c r="BI164" s="62"/>
      <c r="BJ164" s="62"/>
      <c r="BK164" s="62"/>
      <c r="BL164" s="62"/>
      <c r="BM164" s="62"/>
      <c r="BN164" s="62"/>
      <c r="BO164" s="62"/>
      <c r="BP164" s="62"/>
      <c r="BQ164" s="62"/>
      <c r="BR164" s="62"/>
      <c r="BS164" s="62"/>
      <c r="BT164" s="62"/>
      <c r="BU164" s="62"/>
      <c r="BV164" s="62"/>
      <c r="BW164" s="62"/>
      <c r="BX164" s="62"/>
      <c r="BY164" s="62"/>
      <c r="BZ164" s="62"/>
      <c r="CA164" s="62"/>
      <c r="CB164" s="62"/>
      <c r="CC164" s="62"/>
      <c r="CD164" s="62"/>
      <c r="CE164" s="62"/>
      <c r="CF164" s="62"/>
      <c r="CG164" s="62"/>
      <c r="CH164" s="62"/>
      <c r="CI164" s="62"/>
      <c r="CJ164" s="62"/>
      <c r="CK164" s="62"/>
      <c r="CL164" s="62"/>
      <c r="CM164" s="62"/>
      <c r="CN164" s="62"/>
      <c r="CO164" s="62"/>
      <c r="CP164" s="62"/>
      <c r="CQ164" s="62"/>
      <c r="CR164" s="62"/>
      <c r="CS164" s="62"/>
      <c r="CT164" s="62"/>
      <c r="CU164" s="62"/>
      <c r="CV164" s="62"/>
      <c r="CW164" s="62"/>
      <c r="CX164" s="62"/>
      <c r="CY164" s="62"/>
      <c r="CZ164" s="62"/>
      <c r="DA164" s="62"/>
      <c r="DB164" s="62"/>
      <c r="DC164" s="62"/>
      <c r="DD164" s="62"/>
      <c r="DE164" s="62"/>
      <c r="DF164" s="62"/>
      <c r="DG164" s="62"/>
      <c r="DH164" s="62"/>
      <c r="DI164" s="62"/>
      <c r="DJ164" s="62"/>
      <c r="DK164" s="62"/>
      <c r="DL164" s="62"/>
      <c r="DM164" s="62"/>
      <c r="DN164" s="62"/>
      <c r="DO164" s="62"/>
      <c r="DP164" s="62"/>
      <c r="DQ164" s="62"/>
      <c r="DR164" s="62"/>
      <c r="DS164" s="62"/>
      <c r="DT164" s="62"/>
      <c r="DU164" s="62"/>
      <c r="DV164" s="62"/>
      <c r="DW164" s="62"/>
      <c r="DX164" s="62"/>
      <c r="DY164" s="62"/>
      <c r="DZ164" s="62"/>
      <c r="EA164" s="62"/>
      <c r="EB164" s="62"/>
      <c r="EC164" s="62"/>
      <c r="ED164" s="62"/>
      <c r="EE164" s="62"/>
      <c r="EF164" s="62"/>
      <c r="EG164" s="62"/>
      <c r="EH164" s="62"/>
      <c r="EI164" s="62"/>
      <c r="EJ164" s="62"/>
      <c r="EK164" s="62"/>
      <c r="EL164" s="62"/>
      <c r="EM164" s="62"/>
      <c r="EN164" s="62"/>
      <c r="EO164" s="62"/>
      <c r="EP164" s="62"/>
      <c r="EQ164" s="62"/>
      <c r="ER164" s="62"/>
      <c r="ES164" s="62"/>
      <c r="ET164" s="62"/>
      <c r="EU164" s="62"/>
      <c r="EV164" s="62"/>
      <c r="EW164" s="62"/>
      <c r="EX164" s="62"/>
    </row>
    <row r="165" spans="1:154" ht="13.15" hidden="1" x14ac:dyDescent="0.35">
      <c r="A165" s="147"/>
      <c r="B165" s="28"/>
      <c r="C165" s="28"/>
      <c r="D165" s="29"/>
      <c r="E165" s="63"/>
      <c r="F165" s="63"/>
      <c r="G165" s="63"/>
      <c r="H165" s="63"/>
      <c r="I165" s="63"/>
      <c r="J165" s="63"/>
      <c r="K165" s="63"/>
      <c r="L165" s="63"/>
      <c r="M165" s="63"/>
      <c r="N165" s="63"/>
      <c r="O165" s="63"/>
      <c r="P165" s="63"/>
      <c r="Q165" s="63"/>
      <c r="R165" s="63"/>
      <c r="S165" s="63"/>
      <c r="T165" s="63"/>
      <c r="U165" s="63"/>
      <c r="V165" s="63"/>
      <c r="W165" s="63"/>
      <c r="X165" s="63"/>
      <c r="Y165" s="63"/>
      <c r="Z165" s="63"/>
      <c r="AA165" s="63"/>
      <c r="AB165" s="63"/>
      <c r="AC165" s="63"/>
      <c r="AD165" s="63"/>
      <c r="AE165" s="63"/>
      <c r="AF165" s="63"/>
      <c r="AG165" s="63"/>
      <c r="AH165" s="63"/>
      <c r="AI165" s="63"/>
      <c r="AJ165" s="63"/>
      <c r="AK165" s="63"/>
      <c r="AL165" s="63"/>
      <c r="AM165" s="63"/>
      <c r="AN165" s="63"/>
      <c r="AO165" s="63"/>
      <c r="AP165" s="63"/>
      <c r="AQ165" s="63"/>
      <c r="AR165" s="63"/>
      <c r="AS165" s="63"/>
      <c r="AT165" s="63"/>
      <c r="AU165" s="63"/>
      <c r="AV165" s="63"/>
      <c r="AW165" s="63"/>
      <c r="AX165" s="63"/>
      <c r="AY165" s="63"/>
      <c r="AZ165" s="63"/>
      <c r="BA165" s="63"/>
      <c r="BB165" s="63"/>
      <c r="BC165" s="63"/>
      <c r="BD165" s="63"/>
      <c r="BE165" s="63"/>
      <c r="BF165" s="63"/>
      <c r="BG165" s="63"/>
      <c r="BH165" s="63"/>
      <c r="BI165" s="63"/>
      <c r="BJ165" s="63"/>
      <c r="BK165" s="63"/>
      <c r="BL165" s="63"/>
      <c r="BM165" s="63"/>
      <c r="BN165" s="63"/>
      <c r="BO165" s="63"/>
      <c r="BP165" s="63"/>
      <c r="BQ165" s="63"/>
      <c r="BR165" s="63"/>
      <c r="BS165" s="63"/>
      <c r="BT165" s="63"/>
      <c r="BU165" s="63"/>
      <c r="BV165" s="63"/>
      <c r="BW165" s="63"/>
      <c r="BX165" s="63"/>
      <c r="BY165" s="63"/>
      <c r="BZ165" s="63"/>
      <c r="CA165" s="63"/>
      <c r="CB165" s="63"/>
      <c r="CC165" s="63"/>
      <c r="CD165" s="63"/>
      <c r="CE165" s="63"/>
      <c r="CF165" s="63"/>
      <c r="CG165" s="63"/>
      <c r="CH165" s="63"/>
      <c r="CI165" s="63"/>
      <c r="CJ165" s="63"/>
      <c r="CK165" s="63"/>
      <c r="CL165" s="63"/>
      <c r="CM165" s="63"/>
      <c r="CN165" s="63"/>
      <c r="CO165" s="63"/>
      <c r="CP165" s="63"/>
      <c r="CQ165" s="63"/>
      <c r="CR165" s="63"/>
      <c r="CS165" s="63"/>
      <c r="CT165" s="63"/>
      <c r="CU165" s="63"/>
      <c r="CV165" s="63"/>
      <c r="CW165" s="63"/>
      <c r="CX165" s="63"/>
      <c r="CY165" s="63"/>
      <c r="CZ165" s="63"/>
      <c r="DA165" s="63"/>
      <c r="DB165" s="63"/>
      <c r="DC165" s="63"/>
      <c r="DD165" s="63"/>
      <c r="DE165" s="63"/>
      <c r="DF165" s="63"/>
      <c r="DG165" s="63"/>
      <c r="DH165" s="63"/>
      <c r="DI165" s="63"/>
      <c r="DJ165" s="63"/>
      <c r="DK165" s="63"/>
      <c r="DL165" s="63"/>
      <c r="DM165" s="63"/>
      <c r="DN165" s="63"/>
      <c r="DO165" s="63"/>
      <c r="DP165" s="63"/>
      <c r="DQ165" s="63"/>
      <c r="DR165" s="63"/>
      <c r="DS165" s="63"/>
      <c r="DT165" s="63"/>
      <c r="DU165" s="63"/>
      <c r="DV165" s="63"/>
      <c r="DW165" s="63"/>
      <c r="DX165" s="63"/>
      <c r="DY165" s="63"/>
      <c r="DZ165" s="63"/>
      <c r="EA165" s="63"/>
      <c r="EB165" s="63"/>
      <c r="EC165" s="63"/>
      <c r="ED165" s="63"/>
      <c r="EE165" s="63"/>
      <c r="EF165" s="63"/>
      <c r="EG165" s="63"/>
      <c r="EH165" s="63"/>
      <c r="EI165" s="63"/>
      <c r="EJ165" s="63"/>
      <c r="EK165" s="63"/>
      <c r="EL165" s="63"/>
      <c r="EM165" s="63"/>
      <c r="EN165" s="63"/>
      <c r="EO165" s="63"/>
      <c r="EP165" s="63"/>
      <c r="EQ165" s="63"/>
      <c r="ER165" s="63"/>
      <c r="ES165" s="63"/>
      <c r="ET165" s="63"/>
      <c r="EU165" s="63"/>
      <c r="EV165" s="63"/>
      <c r="EW165" s="63"/>
      <c r="EX165" s="63"/>
    </row>
    <row r="166" spans="1:154" ht="38.25" hidden="1" x14ac:dyDescent="0.35">
      <c r="A166" s="150" t="s">
        <v>324</v>
      </c>
      <c r="B166" s="27" t="s">
        <v>279</v>
      </c>
      <c r="C166" s="27" t="s">
        <v>321</v>
      </c>
      <c r="D166" s="83" t="s">
        <v>322</v>
      </c>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c r="AL166" s="62"/>
      <c r="AM166" s="62"/>
      <c r="AN166" s="62"/>
      <c r="AO166" s="62"/>
      <c r="AP166" s="62"/>
      <c r="AQ166" s="62"/>
      <c r="AR166" s="62"/>
      <c r="AS166" s="62"/>
      <c r="AT166" s="62"/>
      <c r="AU166" s="62"/>
      <c r="AV166" s="62"/>
      <c r="AW166" s="62"/>
      <c r="AX166" s="62"/>
      <c r="AY166" s="62"/>
      <c r="AZ166" s="62"/>
      <c r="BA166" s="62"/>
      <c r="BB166" s="62"/>
      <c r="BC166" s="62"/>
      <c r="BD166" s="62"/>
      <c r="BE166" s="62"/>
      <c r="BF166" s="62"/>
      <c r="BG166" s="62"/>
      <c r="BH166" s="62"/>
      <c r="BI166" s="62"/>
      <c r="BJ166" s="62"/>
      <c r="BK166" s="62"/>
      <c r="BL166" s="62"/>
      <c r="BM166" s="62"/>
      <c r="BN166" s="62"/>
      <c r="BO166" s="62"/>
      <c r="BP166" s="62"/>
      <c r="BQ166" s="62"/>
      <c r="BR166" s="62"/>
      <c r="BS166" s="62"/>
      <c r="BT166" s="62"/>
      <c r="BU166" s="62"/>
      <c r="BV166" s="62"/>
      <c r="BW166" s="62"/>
      <c r="BX166" s="62"/>
      <c r="BY166" s="62"/>
      <c r="BZ166" s="62"/>
      <c r="CA166" s="62"/>
      <c r="CB166" s="62"/>
      <c r="CC166" s="62"/>
      <c r="CD166" s="62"/>
      <c r="CE166" s="62"/>
      <c r="CF166" s="62"/>
      <c r="CG166" s="62"/>
      <c r="CH166" s="62"/>
      <c r="CI166" s="62"/>
      <c r="CJ166" s="62"/>
      <c r="CK166" s="62"/>
      <c r="CL166" s="62"/>
      <c r="CM166" s="62"/>
      <c r="CN166" s="62"/>
      <c r="CO166" s="62"/>
      <c r="CP166" s="62"/>
      <c r="CQ166" s="62"/>
      <c r="CR166" s="62"/>
      <c r="CS166" s="62"/>
      <c r="CT166" s="62"/>
      <c r="CU166" s="62"/>
      <c r="CV166" s="62"/>
      <c r="CW166" s="62"/>
      <c r="CX166" s="62"/>
      <c r="CY166" s="62"/>
      <c r="CZ166" s="62"/>
      <c r="DA166" s="62"/>
      <c r="DB166" s="62"/>
      <c r="DC166" s="62"/>
      <c r="DD166" s="62"/>
      <c r="DE166" s="62"/>
      <c r="DF166" s="62"/>
      <c r="DG166" s="62"/>
      <c r="DH166" s="62"/>
      <c r="DI166" s="62"/>
      <c r="DJ166" s="62"/>
      <c r="DK166" s="62"/>
      <c r="DL166" s="62"/>
      <c r="DM166" s="62"/>
      <c r="DN166" s="62"/>
      <c r="DO166" s="62"/>
      <c r="DP166" s="62"/>
      <c r="DQ166" s="62"/>
      <c r="DR166" s="62"/>
      <c r="DS166" s="62"/>
      <c r="DT166" s="62"/>
      <c r="DU166" s="62"/>
      <c r="DV166" s="62"/>
      <c r="DW166" s="62"/>
      <c r="DX166" s="62"/>
      <c r="DY166" s="62"/>
      <c r="DZ166" s="62"/>
      <c r="EA166" s="62"/>
      <c r="EB166" s="62"/>
      <c r="EC166" s="62"/>
      <c r="ED166" s="62"/>
      <c r="EE166" s="62"/>
      <c r="EF166" s="62"/>
      <c r="EG166" s="62"/>
      <c r="EH166" s="62"/>
      <c r="EI166" s="62"/>
      <c r="EJ166" s="62"/>
      <c r="EK166" s="62"/>
      <c r="EL166" s="62"/>
      <c r="EM166" s="62"/>
      <c r="EN166" s="62"/>
      <c r="EO166" s="62"/>
      <c r="EP166" s="62"/>
      <c r="EQ166" s="62"/>
      <c r="ER166" s="62"/>
      <c r="ES166" s="62"/>
      <c r="ET166" s="62"/>
      <c r="EU166" s="62"/>
      <c r="EV166" s="62"/>
      <c r="EW166" s="62"/>
      <c r="EX166" s="62"/>
    </row>
    <row r="167" spans="1:154" ht="13.15" hidden="1" x14ac:dyDescent="0.35">
      <c r="A167" s="147"/>
      <c r="B167" s="28"/>
      <c r="C167" s="28"/>
      <c r="D167" s="29"/>
      <c r="E167" s="63"/>
      <c r="F167" s="63"/>
      <c r="G167" s="63"/>
      <c r="H167" s="63"/>
      <c r="I167" s="63"/>
      <c r="J167" s="63"/>
      <c r="K167" s="63"/>
      <c r="L167" s="63"/>
      <c r="M167" s="63"/>
      <c r="N167" s="63"/>
      <c r="O167" s="63"/>
      <c r="P167" s="63"/>
      <c r="Q167" s="63"/>
      <c r="R167" s="63"/>
      <c r="S167" s="63"/>
      <c r="T167" s="63"/>
      <c r="U167" s="63"/>
      <c r="V167" s="63"/>
      <c r="W167" s="63"/>
      <c r="X167" s="63"/>
      <c r="Y167" s="63"/>
      <c r="Z167" s="63"/>
      <c r="AA167" s="63"/>
      <c r="AB167" s="63"/>
      <c r="AC167" s="63"/>
      <c r="AD167" s="63"/>
      <c r="AE167" s="63"/>
      <c r="AF167" s="63"/>
      <c r="AG167" s="63"/>
      <c r="AH167" s="63"/>
      <c r="AI167" s="63"/>
      <c r="AJ167" s="63"/>
      <c r="AK167" s="63"/>
      <c r="AL167" s="63"/>
      <c r="AM167" s="63"/>
      <c r="AN167" s="63"/>
      <c r="AO167" s="63"/>
      <c r="AP167" s="63"/>
      <c r="AQ167" s="63"/>
      <c r="AR167" s="63"/>
      <c r="AS167" s="63"/>
      <c r="AT167" s="63"/>
      <c r="AU167" s="63"/>
      <c r="AV167" s="63"/>
      <c r="AW167" s="63"/>
      <c r="AX167" s="63"/>
      <c r="AY167" s="63"/>
      <c r="AZ167" s="63"/>
      <c r="BA167" s="63"/>
      <c r="BB167" s="63"/>
      <c r="BC167" s="63"/>
      <c r="BD167" s="63"/>
      <c r="BE167" s="63"/>
      <c r="BF167" s="63"/>
      <c r="BG167" s="63"/>
      <c r="BH167" s="63"/>
      <c r="BI167" s="63"/>
      <c r="BJ167" s="63"/>
      <c r="BK167" s="63"/>
      <c r="BL167" s="63"/>
      <c r="BM167" s="63"/>
      <c r="BN167" s="63"/>
      <c r="BO167" s="63"/>
      <c r="BP167" s="63"/>
      <c r="BQ167" s="63"/>
      <c r="BR167" s="63"/>
      <c r="BS167" s="63"/>
      <c r="BT167" s="63"/>
      <c r="BU167" s="63"/>
      <c r="BV167" s="63"/>
      <c r="BW167" s="63"/>
      <c r="BX167" s="63"/>
      <c r="BY167" s="63"/>
      <c r="BZ167" s="63"/>
      <c r="CA167" s="63"/>
      <c r="CB167" s="63"/>
      <c r="CC167" s="63"/>
      <c r="CD167" s="63"/>
      <c r="CE167" s="63"/>
      <c r="CF167" s="63"/>
      <c r="CG167" s="63"/>
      <c r="CH167" s="63"/>
      <c r="CI167" s="63"/>
      <c r="CJ167" s="63"/>
      <c r="CK167" s="63"/>
      <c r="CL167" s="63"/>
      <c r="CM167" s="63"/>
      <c r="CN167" s="63"/>
      <c r="CO167" s="63"/>
      <c r="CP167" s="63"/>
      <c r="CQ167" s="63"/>
      <c r="CR167" s="63"/>
      <c r="CS167" s="63"/>
      <c r="CT167" s="63"/>
      <c r="CU167" s="63"/>
      <c r="CV167" s="63"/>
      <c r="CW167" s="63"/>
      <c r="CX167" s="63"/>
      <c r="CY167" s="63"/>
      <c r="CZ167" s="63"/>
      <c r="DA167" s="63"/>
      <c r="DB167" s="63"/>
      <c r="DC167" s="63"/>
      <c r="DD167" s="63"/>
      <c r="DE167" s="63"/>
      <c r="DF167" s="63"/>
      <c r="DG167" s="63"/>
      <c r="DH167" s="63"/>
      <c r="DI167" s="63"/>
      <c r="DJ167" s="63"/>
      <c r="DK167" s="63"/>
      <c r="DL167" s="63"/>
      <c r="DM167" s="63"/>
      <c r="DN167" s="63"/>
      <c r="DO167" s="63"/>
      <c r="DP167" s="63"/>
      <c r="DQ167" s="63"/>
      <c r="DR167" s="63"/>
      <c r="DS167" s="63"/>
      <c r="DT167" s="63"/>
      <c r="DU167" s="63"/>
      <c r="DV167" s="63"/>
      <c r="DW167" s="63"/>
      <c r="DX167" s="63"/>
      <c r="DY167" s="63"/>
      <c r="DZ167" s="63"/>
      <c r="EA167" s="63"/>
      <c r="EB167" s="63"/>
      <c r="EC167" s="63"/>
      <c r="ED167" s="63"/>
      <c r="EE167" s="63"/>
      <c r="EF167" s="63"/>
      <c r="EG167" s="63"/>
      <c r="EH167" s="63"/>
      <c r="EI167" s="63"/>
      <c r="EJ167" s="63"/>
      <c r="EK167" s="63"/>
      <c r="EL167" s="63"/>
      <c r="EM167" s="63"/>
      <c r="EN167" s="63"/>
      <c r="EO167" s="63"/>
      <c r="EP167" s="63"/>
      <c r="EQ167" s="63"/>
      <c r="ER167" s="63"/>
      <c r="ES167" s="63"/>
      <c r="ET167" s="63"/>
      <c r="EU167" s="63"/>
      <c r="EV167" s="63"/>
      <c r="EW167" s="63"/>
      <c r="EX167" s="63"/>
    </row>
    <row r="168" spans="1:154" ht="25.5" hidden="1" x14ac:dyDescent="0.35">
      <c r="A168" s="150" t="s">
        <v>331</v>
      </c>
      <c r="B168" s="27" t="s">
        <v>279</v>
      </c>
      <c r="C168" s="27" t="s">
        <v>325</v>
      </c>
      <c r="D168" s="83" t="s">
        <v>326</v>
      </c>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c r="AL168" s="62"/>
      <c r="AM168" s="62"/>
      <c r="AN168" s="62"/>
      <c r="AO168" s="62"/>
      <c r="AP168" s="62"/>
      <c r="AQ168" s="62"/>
      <c r="AR168" s="62"/>
      <c r="AS168" s="62"/>
      <c r="AT168" s="62"/>
      <c r="AU168" s="62"/>
      <c r="AV168" s="62"/>
      <c r="AW168" s="62"/>
      <c r="AX168" s="62"/>
      <c r="AY168" s="62"/>
      <c r="AZ168" s="62"/>
      <c r="BA168" s="62"/>
      <c r="BB168" s="62"/>
      <c r="BC168" s="62"/>
      <c r="BD168" s="62"/>
      <c r="BE168" s="62"/>
      <c r="BF168" s="62"/>
      <c r="BG168" s="62"/>
      <c r="BH168" s="62"/>
      <c r="BI168" s="62"/>
      <c r="BJ168" s="62"/>
      <c r="BK168" s="62"/>
      <c r="BL168" s="62"/>
      <c r="BM168" s="62"/>
      <c r="BN168" s="62"/>
      <c r="BO168" s="62"/>
      <c r="BP168" s="62"/>
      <c r="BQ168" s="62"/>
      <c r="BR168" s="62"/>
      <c r="BS168" s="62"/>
      <c r="BT168" s="62"/>
      <c r="BU168" s="62"/>
      <c r="BV168" s="62"/>
      <c r="BW168" s="62"/>
      <c r="BX168" s="62"/>
      <c r="BY168" s="62"/>
      <c r="BZ168" s="62"/>
      <c r="CA168" s="62"/>
      <c r="CB168" s="62"/>
      <c r="CC168" s="62"/>
      <c r="CD168" s="62"/>
      <c r="CE168" s="62"/>
      <c r="CF168" s="62"/>
      <c r="CG168" s="62"/>
      <c r="CH168" s="62"/>
      <c r="CI168" s="62"/>
      <c r="CJ168" s="62"/>
      <c r="CK168" s="62"/>
      <c r="CL168" s="62"/>
      <c r="CM168" s="62"/>
      <c r="CN168" s="62"/>
      <c r="CO168" s="62"/>
      <c r="CP168" s="62"/>
      <c r="CQ168" s="62"/>
      <c r="CR168" s="62"/>
      <c r="CS168" s="62"/>
      <c r="CT168" s="62"/>
      <c r="CU168" s="62"/>
      <c r="CV168" s="62"/>
      <c r="CW168" s="62"/>
      <c r="CX168" s="62"/>
      <c r="CY168" s="62"/>
      <c r="CZ168" s="62"/>
      <c r="DA168" s="62"/>
      <c r="DB168" s="62"/>
      <c r="DC168" s="62"/>
      <c r="DD168" s="62"/>
      <c r="DE168" s="62"/>
      <c r="DF168" s="62"/>
      <c r="DG168" s="62"/>
      <c r="DH168" s="62"/>
      <c r="DI168" s="62"/>
      <c r="DJ168" s="62"/>
      <c r="DK168" s="62"/>
      <c r="DL168" s="62"/>
      <c r="DM168" s="62"/>
      <c r="DN168" s="62"/>
      <c r="DO168" s="62"/>
      <c r="DP168" s="62"/>
      <c r="DQ168" s="62"/>
      <c r="DR168" s="62"/>
      <c r="DS168" s="62"/>
      <c r="DT168" s="62"/>
      <c r="DU168" s="62"/>
      <c r="DV168" s="62"/>
      <c r="DW168" s="62"/>
      <c r="DX168" s="62"/>
      <c r="DY168" s="62"/>
      <c r="DZ168" s="62"/>
      <c r="EA168" s="62"/>
      <c r="EB168" s="62"/>
      <c r="EC168" s="62"/>
      <c r="ED168" s="62"/>
      <c r="EE168" s="62"/>
      <c r="EF168" s="62"/>
      <c r="EG168" s="62"/>
      <c r="EH168" s="62"/>
      <c r="EI168" s="62"/>
      <c r="EJ168" s="62"/>
      <c r="EK168" s="62"/>
      <c r="EL168" s="62"/>
      <c r="EM168" s="62"/>
      <c r="EN168" s="62"/>
      <c r="EO168" s="62"/>
      <c r="EP168" s="62"/>
      <c r="EQ168" s="62"/>
      <c r="ER168" s="62"/>
      <c r="ES168" s="62"/>
      <c r="ET168" s="62"/>
      <c r="EU168" s="62"/>
      <c r="EV168" s="62"/>
      <c r="EW168" s="62"/>
      <c r="EX168" s="62"/>
    </row>
    <row r="169" spans="1:154" ht="13.15" hidden="1" x14ac:dyDescent="0.35">
      <c r="A169" s="147"/>
      <c r="B169" s="28"/>
      <c r="C169" s="28"/>
      <c r="D169" s="29"/>
      <c r="E169" s="63"/>
      <c r="F169" s="63"/>
      <c r="G169" s="63"/>
      <c r="H169" s="63"/>
      <c r="I169" s="63"/>
      <c r="J169" s="63"/>
      <c r="K169" s="63"/>
      <c r="L169" s="63"/>
      <c r="M169" s="63"/>
      <c r="N169" s="63"/>
      <c r="O169" s="63"/>
      <c r="P169" s="63"/>
      <c r="Q169" s="63"/>
      <c r="R169" s="63"/>
      <c r="S169" s="63"/>
      <c r="T169" s="63"/>
      <c r="U169" s="63"/>
      <c r="V169" s="63"/>
      <c r="W169" s="63"/>
      <c r="X169" s="63"/>
      <c r="Y169" s="63"/>
      <c r="Z169" s="63"/>
      <c r="AA169" s="63"/>
      <c r="AB169" s="63"/>
      <c r="AC169" s="63"/>
      <c r="AD169" s="63"/>
      <c r="AE169" s="63"/>
      <c r="AF169" s="63"/>
      <c r="AG169" s="63"/>
      <c r="AH169" s="63"/>
      <c r="AI169" s="63"/>
      <c r="AJ169" s="63"/>
      <c r="AK169" s="63"/>
      <c r="AL169" s="63"/>
      <c r="AM169" s="63"/>
      <c r="AN169" s="63"/>
      <c r="AO169" s="63"/>
      <c r="AP169" s="63"/>
      <c r="AQ169" s="63"/>
      <c r="AR169" s="63"/>
      <c r="AS169" s="63"/>
      <c r="AT169" s="63"/>
      <c r="AU169" s="63"/>
      <c r="AV169" s="63"/>
      <c r="AW169" s="63"/>
      <c r="AX169" s="63"/>
      <c r="AY169" s="63"/>
      <c r="AZ169" s="63"/>
      <c r="BA169" s="63"/>
      <c r="BB169" s="63"/>
      <c r="BC169" s="63"/>
      <c r="BD169" s="63"/>
      <c r="BE169" s="63"/>
      <c r="BF169" s="63"/>
      <c r="BG169" s="63"/>
      <c r="BH169" s="63"/>
      <c r="BI169" s="63"/>
      <c r="BJ169" s="63"/>
      <c r="BK169" s="63"/>
      <c r="BL169" s="63"/>
      <c r="BM169" s="63"/>
      <c r="BN169" s="63"/>
      <c r="BO169" s="63"/>
      <c r="BP169" s="63"/>
      <c r="BQ169" s="63"/>
      <c r="BR169" s="63"/>
      <c r="BS169" s="63"/>
      <c r="BT169" s="63"/>
      <c r="BU169" s="63"/>
      <c r="BV169" s="63"/>
      <c r="BW169" s="63"/>
      <c r="BX169" s="63"/>
      <c r="BY169" s="63"/>
      <c r="BZ169" s="63"/>
      <c r="CA169" s="63"/>
      <c r="CB169" s="63"/>
      <c r="CC169" s="63"/>
      <c r="CD169" s="63"/>
      <c r="CE169" s="63"/>
      <c r="CF169" s="63"/>
      <c r="CG169" s="63"/>
      <c r="CH169" s="63"/>
      <c r="CI169" s="63"/>
      <c r="CJ169" s="63"/>
      <c r="CK169" s="63"/>
      <c r="CL169" s="63"/>
      <c r="CM169" s="63"/>
      <c r="CN169" s="63"/>
      <c r="CO169" s="63"/>
      <c r="CP169" s="63"/>
      <c r="CQ169" s="63"/>
      <c r="CR169" s="63"/>
      <c r="CS169" s="63"/>
      <c r="CT169" s="63"/>
      <c r="CU169" s="63"/>
      <c r="CV169" s="63"/>
      <c r="CW169" s="63"/>
      <c r="CX169" s="63"/>
      <c r="CY169" s="63"/>
      <c r="CZ169" s="63"/>
      <c r="DA169" s="63"/>
      <c r="DB169" s="63"/>
      <c r="DC169" s="63"/>
      <c r="DD169" s="63"/>
      <c r="DE169" s="63"/>
      <c r="DF169" s="63"/>
      <c r="DG169" s="63"/>
      <c r="DH169" s="63"/>
      <c r="DI169" s="63"/>
      <c r="DJ169" s="63"/>
      <c r="DK169" s="63"/>
      <c r="DL169" s="63"/>
      <c r="DM169" s="63"/>
      <c r="DN169" s="63"/>
      <c r="DO169" s="63"/>
      <c r="DP169" s="63"/>
      <c r="DQ169" s="63"/>
      <c r="DR169" s="63"/>
      <c r="DS169" s="63"/>
      <c r="DT169" s="63"/>
      <c r="DU169" s="63"/>
      <c r="DV169" s="63"/>
      <c r="DW169" s="63"/>
      <c r="DX169" s="63"/>
      <c r="DY169" s="63"/>
      <c r="DZ169" s="63"/>
      <c r="EA169" s="63"/>
      <c r="EB169" s="63"/>
      <c r="EC169" s="63"/>
      <c r="ED169" s="63"/>
      <c r="EE169" s="63"/>
      <c r="EF169" s="63"/>
      <c r="EG169" s="63"/>
      <c r="EH169" s="63"/>
      <c r="EI169" s="63"/>
      <c r="EJ169" s="63"/>
      <c r="EK169" s="63"/>
      <c r="EL169" s="63"/>
      <c r="EM169" s="63"/>
      <c r="EN169" s="63"/>
      <c r="EO169" s="63"/>
      <c r="EP169" s="63"/>
      <c r="EQ169" s="63"/>
      <c r="ER169" s="63"/>
      <c r="ES169" s="63"/>
      <c r="ET169" s="63"/>
      <c r="EU169" s="63"/>
      <c r="EV169" s="63"/>
      <c r="EW169" s="63"/>
      <c r="EX169" s="63"/>
    </row>
    <row r="170" spans="1:154" ht="38.25" hidden="1" x14ac:dyDescent="0.35">
      <c r="A170" s="150" t="s">
        <v>332</v>
      </c>
      <c r="B170" s="27" t="s">
        <v>279</v>
      </c>
      <c r="C170" s="27" t="s">
        <v>327</v>
      </c>
      <c r="D170" s="83" t="s">
        <v>328</v>
      </c>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c r="AL170" s="62"/>
      <c r="AM170" s="62"/>
      <c r="AN170" s="62"/>
      <c r="AO170" s="62"/>
      <c r="AP170" s="62"/>
      <c r="AQ170" s="62"/>
      <c r="AR170" s="62"/>
      <c r="AS170" s="62"/>
      <c r="AT170" s="62"/>
      <c r="AU170" s="62"/>
      <c r="AV170" s="62"/>
      <c r="AW170" s="62"/>
      <c r="AX170" s="62"/>
      <c r="AY170" s="62"/>
      <c r="AZ170" s="62"/>
      <c r="BA170" s="62"/>
      <c r="BB170" s="62"/>
      <c r="BC170" s="62"/>
      <c r="BD170" s="62"/>
      <c r="BE170" s="62"/>
      <c r="BF170" s="62"/>
      <c r="BG170" s="62"/>
      <c r="BH170" s="62"/>
      <c r="BI170" s="62"/>
      <c r="BJ170" s="62"/>
      <c r="BK170" s="62"/>
      <c r="BL170" s="62"/>
      <c r="BM170" s="62"/>
      <c r="BN170" s="62"/>
      <c r="BO170" s="62"/>
      <c r="BP170" s="62"/>
      <c r="BQ170" s="62"/>
      <c r="BR170" s="62"/>
      <c r="BS170" s="62"/>
      <c r="BT170" s="62"/>
      <c r="BU170" s="62"/>
      <c r="BV170" s="62"/>
      <c r="BW170" s="62"/>
      <c r="BX170" s="62"/>
      <c r="BY170" s="62"/>
      <c r="BZ170" s="62"/>
      <c r="CA170" s="62"/>
      <c r="CB170" s="62"/>
      <c r="CC170" s="62"/>
      <c r="CD170" s="62"/>
      <c r="CE170" s="62"/>
      <c r="CF170" s="62"/>
      <c r="CG170" s="62"/>
      <c r="CH170" s="62"/>
      <c r="CI170" s="62"/>
      <c r="CJ170" s="62"/>
      <c r="CK170" s="62"/>
      <c r="CL170" s="62"/>
      <c r="CM170" s="62"/>
      <c r="CN170" s="62"/>
      <c r="CO170" s="62"/>
      <c r="CP170" s="62"/>
      <c r="CQ170" s="62"/>
      <c r="CR170" s="62"/>
      <c r="CS170" s="62"/>
      <c r="CT170" s="62"/>
      <c r="CU170" s="62"/>
      <c r="CV170" s="62"/>
      <c r="CW170" s="62"/>
      <c r="CX170" s="62"/>
      <c r="CY170" s="62"/>
      <c r="CZ170" s="62"/>
      <c r="DA170" s="62"/>
      <c r="DB170" s="62"/>
      <c r="DC170" s="62"/>
      <c r="DD170" s="62"/>
      <c r="DE170" s="62"/>
      <c r="DF170" s="62"/>
      <c r="DG170" s="62"/>
      <c r="DH170" s="62"/>
      <c r="DI170" s="62"/>
      <c r="DJ170" s="62"/>
      <c r="DK170" s="62"/>
      <c r="DL170" s="62"/>
      <c r="DM170" s="62"/>
      <c r="DN170" s="62"/>
      <c r="DO170" s="62"/>
      <c r="DP170" s="62"/>
      <c r="DQ170" s="62"/>
      <c r="DR170" s="62"/>
      <c r="DS170" s="62"/>
      <c r="DT170" s="62"/>
      <c r="DU170" s="62"/>
      <c r="DV170" s="62"/>
      <c r="DW170" s="62"/>
      <c r="DX170" s="62"/>
      <c r="DY170" s="62"/>
      <c r="DZ170" s="62"/>
      <c r="EA170" s="62"/>
      <c r="EB170" s="62"/>
      <c r="EC170" s="62"/>
      <c r="ED170" s="62"/>
      <c r="EE170" s="62"/>
      <c r="EF170" s="62"/>
      <c r="EG170" s="62"/>
      <c r="EH170" s="62"/>
      <c r="EI170" s="62"/>
      <c r="EJ170" s="62"/>
      <c r="EK170" s="62"/>
      <c r="EL170" s="62"/>
      <c r="EM170" s="62"/>
      <c r="EN170" s="62"/>
      <c r="EO170" s="62"/>
      <c r="EP170" s="62"/>
      <c r="EQ170" s="62"/>
      <c r="ER170" s="62"/>
      <c r="ES170" s="62"/>
      <c r="ET170" s="62"/>
      <c r="EU170" s="62"/>
      <c r="EV170" s="62"/>
      <c r="EW170" s="62"/>
      <c r="EX170" s="62"/>
    </row>
    <row r="171" spans="1:154" ht="13.15" hidden="1" x14ac:dyDescent="0.35">
      <c r="A171" s="147"/>
      <c r="B171" s="28"/>
      <c r="C171" s="28"/>
      <c r="D171" s="29"/>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A171" s="63"/>
      <c r="CB171" s="63"/>
      <c r="CC171" s="63"/>
      <c r="CD171" s="63"/>
      <c r="CE171" s="63"/>
      <c r="CF171" s="63"/>
      <c r="CG171" s="63"/>
      <c r="CH171" s="63"/>
      <c r="CI171" s="63"/>
      <c r="CJ171" s="63"/>
      <c r="CK171" s="63"/>
      <c r="CL171" s="63"/>
      <c r="CM171" s="63"/>
      <c r="CN171" s="63"/>
      <c r="CO171" s="63"/>
      <c r="CP171" s="63"/>
      <c r="CQ171" s="63"/>
      <c r="CR171" s="63"/>
      <c r="CS171" s="63"/>
      <c r="CT171" s="63"/>
      <c r="CU171" s="63"/>
      <c r="CV171" s="63"/>
      <c r="CW171" s="63"/>
      <c r="CX171" s="63"/>
      <c r="CY171" s="63"/>
      <c r="CZ171" s="63"/>
      <c r="DA171" s="63"/>
      <c r="DB171" s="63"/>
      <c r="DC171" s="63"/>
      <c r="DD171" s="63"/>
      <c r="DE171" s="63"/>
      <c r="DF171" s="63"/>
      <c r="DG171" s="63"/>
      <c r="DH171" s="63"/>
      <c r="DI171" s="63"/>
      <c r="DJ171" s="63"/>
      <c r="DK171" s="63"/>
      <c r="DL171" s="63"/>
      <c r="DM171" s="63"/>
      <c r="DN171" s="63"/>
      <c r="DO171" s="63"/>
      <c r="DP171" s="63"/>
      <c r="DQ171" s="63"/>
      <c r="DR171" s="63"/>
      <c r="DS171" s="63"/>
      <c r="DT171" s="63"/>
      <c r="DU171" s="63"/>
      <c r="DV171" s="63"/>
      <c r="DW171" s="63"/>
      <c r="DX171" s="63"/>
      <c r="DY171" s="63"/>
      <c r="DZ171" s="63"/>
      <c r="EA171" s="63"/>
      <c r="EB171" s="63"/>
      <c r="EC171" s="63"/>
      <c r="ED171" s="63"/>
      <c r="EE171" s="63"/>
      <c r="EF171" s="63"/>
      <c r="EG171" s="63"/>
      <c r="EH171" s="63"/>
      <c r="EI171" s="63"/>
      <c r="EJ171" s="63"/>
      <c r="EK171" s="63"/>
      <c r="EL171" s="63"/>
      <c r="EM171" s="63"/>
      <c r="EN171" s="63"/>
      <c r="EO171" s="63"/>
      <c r="EP171" s="63"/>
      <c r="EQ171" s="63"/>
      <c r="ER171" s="63"/>
      <c r="ES171" s="63"/>
      <c r="ET171" s="63"/>
      <c r="EU171" s="63"/>
      <c r="EV171" s="63"/>
      <c r="EW171" s="63"/>
      <c r="EX171" s="63"/>
    </row>
    <row r="172" spans="1:154" ht="25.5" hidden="1" x14ac:dyDescent="0.35">
      <c r="A172" s="150" t="s">
        <v>333</v>
      </c>
      <c r="B172" s="27" t="s">
        <v>279</v>
      </c>
      <c r="C172" s="27" t="s">
        <v>329</v>
      </c>
      <c r="D172" s="83" t="s">
        <v>330</v>
      </c>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c r="AL172" s="62"/>
      <c r="AM172" s="62"/>
      <c r="AN172" s="62"/>
      <c r="AO172" s="62"/>
      <c r="AP172" s="62"/>
      <c r="AQ172" s="62"/>
      <c r="AR172" s="62"/>
      <c r="AS172" s="62"/>
      <c r="AT172" s="62"/>
      <c r="AU172" s="62"/>
      <c r="AV172" s="62"/>
      <c r="AW172" s="62"/>
      <c r="AX172" s="62"/>
      <c r="AY172" s="62"/>
      <c r="AZ172" s="62"/>
      <c r="BA172" s="62"/>
      <c r="BB172" s="62"/>
      <c r="BC172" s="62"/>
      <c r="BD172" s="62"/>
      <c r="BE172" s="62"/>
      <c r="BF172" s="62"/>
      <c r="BG172" s="62"/>
      <c r="BH172" s="62"/>
      <c r="BI172" s="62"/>
      <c r="BJ172" s="62"/>
      <c r="BK172" s="62"/>
      <c r="BL172" s="62"/>
      <c r="BM172" s="62"/>
      <c r="BN172" s="62"/>
      <c r="BO172" s="62"/>
      <c r="BP172" s="62"/>
      <c r="BQ172" s="62"/>
      <c r="BR172" s="62"/>
      <c r="BS172" s="62"/>
      <c r="BT172" s="62"/>
      <c r="BU172" s="62"/>
      <c r="BV172" s="62"/>
      <c r="BW172" s="62"/>
      <c r="BX172" s="62"/>
      <c r="BY172" s="62"/>
      <c r="BZ172" s="62"/>
      <c r="CA172" s="62"/>
      <c r="CB172" s="62"/>
      <c r="CC172" s="62"/>
      <c r="CD172" s="62"/>
      <c r="CE172" s="62"/>
      <c r="CF172" s="62"/>
      <c r="CG172" s="62"/>
      <c r="CH172" s="62"/>
      <c r="CI172" s="62"/>
      <c r="CJ172" s="62"/>
      <c r="CK172" s="62"/>
      <c r="CL172" s="62"/>
      <c r="CM172" s="62"/>
      <c r="CN172" s="62"/>
      <c r="CO172" s="62"/>
      <c r="CP172" s="62"/>
      <c r="CQ172" s="62"/>
      <c r="CR172" s="62"/>
      <c r="CS172" s="62"/>
      <c r="CT172" s="62"/>
      <c r="CU172" s="62"/>
      <c r="CV172" s="62"/>
      <c r="CW172" s="62"/>
      <c r="CX172" s="62"/>
      <c r="CY172" s="62"/>
      <c r="CZ172" s="62"/>
      <c r="DA172" s="62"/>
      <c r="DB172" s="62"/>
      <c r="DC172" s="62"/>
      <c r="DD172" s="62"/>
      <c r="DE172" s="62"/>
      <c r="DF172" s="62"/>
      <c r="DG172" s="62"/>
      <c r="DH172" s="62"/>
      <c r="DI172" s="62"/>
      <c r="DJ172" s="62"/>
      <c r="DK172" s="62"/>
      <c r="DL172" s="62"/>
      <c r="DM172" s="62"/>
      <c r="DN172" s="62"/>
      <c r="DO172" s="62"/>
      <c r="DP172" s="62"/>
      <c r="DQ172" s="62"/>
      <c r="DR172" s="62"/>
      <c r="DS172" s="62"/>
      <c r="DT172" s="62"/>
      <c r="DU172" s="62"/>
      <c r="DV172" s="62"/>
      <c r="DW172" s="62"/>
      <c r="DX172" s="62"/>
      <c r="DY172" s="62"/>
      <c r="DZ172" s="62"/>
      <c r="EA172" s="62"/>
      <c r="EB172" s="62"/>
      <c r="EC172" s="62"/>
      <c r="ED172" s="62"/>
      <c r="EE172" s="62"/>
      <c r="EF172" s="62"/>
      <c r="EG172" s="62"/>
      <c r="EH172" s="62"/>
      <c r="EI172" s="62"/>
      <c r="EJ172" s="62"/>
      <c r="EK172" s="62"/>
      <c r="EL172" s="62"/>
      <c r="EM172" s="62"/>
      <c r="EN172" s="62"/>
      <c r="EO172" s="62"/>
      <c r="EP172" s="62"/>
      <c r="EQ172" s="62"/>
      <c r="ER172" s="62"/>
      <c r="ES172" s="62"/>
      <c r="ET172" s="62"/>
      <c r="EU172" s="62"/>
      <c r="EV172" s="62"/>
      <c r="EW172" s="62"/>
      <c r="EX172" s="62"/>
    </row>
    <row r="173" spans="1:154" ht="13.15" hidden="1" x14ac:dyDescent="0.35">
      <c r="A173" s="147"/>
      <c r="B173" s="28"/>
      <c r="C173" s="28"/>
      <c r="D173" s="29"/>
      <c r="E173" s="63"/>
      <c r="F173" s="63"/>
      <c r="G173" s="63"/>
      <c r="H173" s="63"/>
      <c r="I173" s="63"/>
      <c r="J173" s="63"/>
      <c r="K173" s="63"/>
      <c r="L173" s="63"/>
      <c r="M173" s="63"/>
      <c r="N173" s="63"/>
      <c r="O173" s="63"/>
      <c r="P173" s="63"/>
      <c r="Q173" s="63"/>
      <c r="R173" s="63"/>
      <c r="S173" s="63"/>
      <c r="T173" s="63"/>
      <c r="U173" s="63"/>
      <c r="V173" s="63"/>
      <c r="W173" s="63"/>
      <c r="X173" s="63"/>
      <c r="Y173" s="63"/>
      <c r="Z173" s="63"/>
      <c r="AA173" s="63"/>
      <c r="AB173" s="63"/>
      <c r="AC173" s="63"/>
      <c r="AD173" s="63"/>
      <c r="AE173" s="63"/>
      <c r="AF173" s="63"/>
      <c r="AG173" s="63"/>
      <c r="AH173" s="63"/>
      <c r="AI173" s="63"/>
      <c r="AJ173" s="63"/>
      <c r="AK173" s="63"/>
      <c r="AL173" s="63"/>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c r="CK173" s="63"/>
      <c r="CL173" s="63"/>
      <c r="CM173" s="63"/>
      <c r="CN173" s="63"/>
      <c r="CO173" s="63"/>
      <c r="CP173" s="63"/>
      <c r="CQ173" s="63"/>
      <c r="CR173" s="63"/>
      <c r="CS173" s="63"/>
      <c r="CT173" s="63"/>
      <c r="CU173" s="63"/>
      <c r="CV173" s="63"/>
      <c r="CW173" s="63"/>
      <c r="CX173" s="63"/>
      <c r="CY173" s="63"/>
      <c r="CZ173" s="63"/>
      <c r="DA173" s="63"/>
      <c r="DB173" s="63"/>
      <c r="DC173" s="63"/>
      <c r="DD173" s="63"/>
      <c r="DE173" s="63"/>
      <c r="DF173" s="63"/>
      <c r="DG173" s="63"/>
      <c r="DH173" s="63"/>
      <c r="DI173" s="63"/>
      <c r="DJ173" s="63"/>
      <c r="DK173" s="63"/>
      <c r="DL173" s="63"/>
      <c r="DM173" s="63"/>
      <c r="DN173" s="63"/>
      <c r="DO173" s="63"/>
      <c r="DP173" s="63"/>
      <c r="DQ173" s="63"/>
      <c r="DR173" s="63"/>
      <c r="DS173" s="63"/>
      <c r="DT173" s="63"/>
      <c r="DU173" s="63"/>
      <c r="DV173" s="63"/>
      <c r="DW173" s="63"/>
      <c r="DX173" s="63"/>
      <c r="DY173" s="63"/>
      <c r="DZ173" s="63"/>
      <c r="EA173" s="63"/>
      <c r="EB173" s="63"/>
      <c r="EC173" s="63"/>
      <c r="ED173" s="63"/>
      <c r="EE173" s="63"/>
      <c r="EF173" s="63"/>
      <c r="EG173" s="63"/>
      <c r="EH173" s="63"/>
      <c r="EI173" s="63"/>
      <c r="EJ173" s="63"/>
      <c r="EK173" s="63"/>
      <c r="EL173" s="63"/>
      <c r="EM173" s="63"/>
      <c r="EN173" s="63"/>
      <c r="EO173" s="63"/>
      <c r="EP173" s="63"/>
      <c r="EQ173" s="63"/>
      <c r="ER173" s="63"/>
      <c r="ES173" s="63"/>
      <c r="ET173" s="63"/>
      <c r="EU173" s="63"/>
      <c r="EV173" s="63"/>
      <c r="EW173" s="63"/>
      <c r="EX173" s="63"/>
    </row>
    <row r="174" spans="1:154" ht="38.25" hidden="1" x14ac:dyDescent="0.35">
      <c r="A174" s="150" t="s">
        <v>1179</v>
      </c>
      <c r="B174" s="27" t="s">
        <v>279</v>
      </c>
      <c r="C174" s="27" t="s">
        <v>1177</v>
      </c>
      <c r="D174" s="83" t="s">
        <v>1178</v>
      </c>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c r="AL174" s="62"/>
      <c r="AM174" s="62"/>
      <c r="AN174" s="62"/>
      <c r="AO174" s="62"/>
      <c r="AP174" s="62"/>
      <c r="AQ174" s="62"/>
      <c r="AR174" s="62"/>
      <c r="AS174" s="62"/>
      <c r="AT174" s="62"/>
      <c r="AU174" s="62"/>
      <c r="AV174" s="62"/>
      <c r="AW174" s="62"/>
      <c r="AX174" s="62"/>
      <c r="AY174" s="62"/>
      <c r="AZ174" s="62"/>
      <c r="BA174" s="62"/>
      <c r="BB174" s="62"/>
      <c r="BC174" s="62"/>
      <c r="BD174" s="62"/>
      <c r="BE174" s="62"/>
      <c r="BF174" s="62"/>
      <c r="BG174" s="62"/>
      <c r="BH174" s="62"/>
      <c r="BI174" s="62"/>
      <c r="BJ174" s="62"/>
      <c r="BK174" s="62"/>
      <c r="BL174" s="62"/>
      <c r="BM174" s="62"/>
      <c r="BN174" s="62"/>
      <c r="BO174" s="62"/>
      <c r="BP174" s="62"/>
      <c r="BQ174" s="62"/>
      <c r="BR174" s="62"/>
      <c r="BS174" s="62"/>
      <c r="BT174" s="62"/>
      <c r="BU174" s="62"/>
      <c r="BV174" s="62"/>
      <c r="BW174" s="62"/>
      <c r="BX174" s="62"/>
      <c r="BY174" s="62"/>
      <c r="BZ174" s="62"/>
      <c r="CA174" s="62"/>
      <c r="CB174" s="62"/>
      <c r="CC174" s="62"/>
      <c r="CD174" s="62"/>
      <c r="CE174" s="62"/>
      <c r="CF174" s="62"/>
      <c r="CG174" s="62"/>
      <c r="CH174" s="62"/>
      <c r="CI174" s="62"/>
      <c r="CJ174" s="62"/>
      <c r="CK174" s="62"/>
      <c r="CL174" s="62"/>
      <c r="CM174" s="62"/>
      <c r="CN174" s="62"/>
      <c r="CO174" s="62"/>
      <c r="CP174" s="62"/>
      <c r="CQ174" s="62"/>
      <c r="CR174" s="62"/>
      <c r="CS174" s="62"/>
      <c r="CT174" s="62"/>
      <c r="CU174" s="62"/>
      <c r="CV174" s="62"/>
      <c r="CW174" s="62"/>
      <c r="CX174" s="62"/>
      <c r="CY174" s="62"/>
      <c r="CZ174" s="62"/>
      <c r="DA174" s="62"/>
      <c r="DB174" s="62"/>
      <c r="DC174" s="62"/>
      <c r="DD174" s="62"/>
      <c r="DE174" s="62"/>
      <c r="DF174" s="62"/>
      <c r="DG174" s="62"/>
      <c r="DH174" s="62"/>
      <c r="DI174" s="62"/>
      <c r="DJ174" s="62"/>
      <c r="DK174" s="62"/>
      <c r="DL174" s="62"/>
      <c r="DM174" s="62"/>
      <c r="DN174" s="62"/>
      <c r="DO174" s="62"/>
      <c r="DP174" s="62"/>
      <c r="DQ174" s="62"/>
      <c r="DR174" s="62"/>
      <c r="DS174" s="62"/>
      <c r="DT174" s="62"/>
      <c r="DU174" s="62"/>
      <c r="DV174" s="62"/>
      <c r="DW174" s="62"/>
      <c r="DX174" s="62"/>
      <c r="DY174" s="62"/>
      <c r="DZ174" s="62"/>
      <c r="EA174" s="62"/>
      <c r="EB174" s="62"/>
      <c r="EC174" s="62"/>
      <c r="ED174" s="62"/>
      <c r="EE174" s="62"/>
      <c r="EF174" s="62"/>
      <c r="EG174" s="62"/>
      <c r="EH174" s="62"/>
      <c r="EI174" s="62"/>
      <c r="EJ174" s="62"/>
      <c r="EK174" s="62"/>
      <c r="EL174" s="62"/>
      <c r="EM174" s="62"/>
      <c r="EN174" s="62"/>
      <c r="EO174" s="62"/>
      <c r="EP174" s="62"/>
      <c r="EQ174" s="62"/>
      <c r="ER174" s="62"/>
      <c r="ES174" s="62"/>
      <c r="ET174" s="62"/>
      <c r="EU174" s="62"/>
      <c r="EV174" s="62"/>
      <c r="EW174" s="62"/>
      <c r="EX174" s="62"/>
    </row>
    <row r="175" spans="1:154" ht="13.15" hidden="1" x14ac:dyDescent="0.35">
      <c r="A175" s="147"/>
      <c r="B175" s="28"/>
      <c r="C175" s="28"/>
      <c r="D175" s="29"/>
      <c r="E175" s="63"/>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3"/>
      <c r="BR175" s="63"/>
      <c r="BS175" s="63"/>
      <c r="BT175" s="63"/>
      <c r="BU175" s="63"/>
      <c r="BV175" s="63"/>
      <c r="BW175" s="63"/>
      <c r="BX175" s="63"/>
      <c r="BY175" s="63"/>
      <c r="BZ175" s="63"/>
      <c r="CA175" s="63"/>
      <c r="CB175" s="63"/>
      <c r="CC175" s="63"/>
      <c r="CD175" s="63"/>
      <c r="CE175" s="63"/>
      <c r="CF175" s="63"/>
      <c r="CG175" s="63"/>
      <c r="CH175" s="63"/>
      <c r="CI175" s="63"/>
      <c r="CJ175" s="63"/>
      <c r="CK175" s="63"/>
      <c r="CL175" s="63"/>
      <c r="CM175" s="63"/>
      <c r="CN175" s="63"/>
      <c r="CO175" s="63"/>
      <c r="CP175" s="63"/>
      <c r="CQ175" s="63"/>
      <c r="CR175" s="63"/>
      <c r="CS175" s="63"/>
      <c r="CT175" s="63"/>
      <c r="CU175" s="63"/>
      <c r="CV175" s="63"/>
      <c r="CW175" s="63"/>
      <c r="CX175" s="63"/>
      <c r="CY175" s="63"/>
      <c r="CZ175" s="63"/>
      <c r="DA175" s="63"/>
      <c r="DB175" s="63"/>
      <c r="DC175" s="63"/>
      <c r="DD175" s="63"/>
      <c r="DE175" s="63"/>
      <c r="DF175" s="63"/>
      <c r="DG175" s="63"/>
      <c r="DH175" s="63"/>
      <c r="DI175" s="63"/>
      <c r="DJ175" s="63"/>
      <c r="DK175" s="63"/>
      <c r="DL175" s="63"/>
      <c r="DM175" s="63"/>
      <c r="DN175" s="63"/>
      <c r="DO175" s="63"/>
      <c r="DP175" s="63"/>
      <c r="DQ175" s="63"/>
      <c r="DR175" s="63"/>
      <c r="DS175" s="63"/>
      <c r="DT175" s="63"/>
      <c r="DU175" s="63"/>
      <c r="DV175" s="63"/>
      <c r="DW175" s="63"/>
      <c r="DX175" s="63"/>
      <c r="DY175" s="63"/>
      <c r="DZ175" s="63"/>
      <c r="EA175" s="63"/>
      <c r="EB175" s="63"/>
      <c r="EC175" s="63"/>
      <c r="ED175" s="63"/>
      <c r="EE175" s="63"/>
      <c r="EF175" s="63"/>
      <c r="EG175" s="63"/>
      <c r="EH175" s="63"/>
      <c r="EI175" s="63"/>
      <c r="EJ175" s="63"/>
      <c r="EK175" s="63"/>
      <c r="EL175" s="63"/>
      <c r="EM175" s="63"/>
      <c r="EN175" s="63"/>
      <c r="EO175" s="63"/>
      <c r="EP175" s="63"/>
      <c r="EQ175" s="63"/>
      <c r="ER175" s="63"/>
      <c r="ES175" s="63"/>
      <c r="ET175" s="63"/>
      <c r="EU175" s="63"/>
      <c r="EV175" s="63"/>
      <c r="EW175" s="63"/>
      <c r="EX175" s="63"/>
    </row>
    <row r="176" spans="1:154" ht="25.5" hidden="1" x14ac:dyDescent="0.35">
      <c r="A176" s="150" t="s">
        <v>1182</v>
      </c>
      <c r="B176" s="27" t="s">
        <v>279</v>
      </c>
      <c r="C176" s="27" t="s">
        <v>1180</v>
      </c>
      <c r="D176" s="83" t="s">
        <v>1181</v>
      </c>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c r="AL176" s="62"/>
      <c r="AM176" s="62"/>
      <c r="AN176" s="62"/>
      <c r="AO176" s="62"/>
      <c r="AP176" s="62"/>
      <c r="AQ176" s="62"/>
      <c r="AR176" s="62"/>
      <c r="AS176" s="62"/>
      <c r="AT176" s="62"/>
      <c r="AU176" s="62"/>
      <c r="AV176" s="62"/>
      <c r="AW176" s="62"/>
      <c r="AX176" s="62"/>
      <c r="AY176" s="62"/>
      <c r="AZ176" s="62"/>
      <c r="BA176" s="62"/>
      <c r="BB176" s="62"/>
      <c r="BC176" s="62"/>
      <c r="BD176" s="62"/>
      <c r="BE176" s="62"/>
      <c r="BF176" s="62"/>
      <c r="BG176" s="62"/>
      <c r="BH176" s="62"/>
      <c r="BI176" s="62"/>
      <c r="BJ176" s="62"/>
      <c r="BK176" s="62"/>
      <c r="BL176" s="62"/>
      <c r="BM176" s="62"/>
      <c r="BN176" s="62"/>
      <c r="BO176" s="62"/>
      <c r="BP176" s="62"/>
      <c r="BQ176" s="62"/>
      <c r="BR176" s="62"/>
      <c r="BS176" s="62"/>
      <c r="BT176" s="62"/>
      <c r="BU176" s="62"/>
      <c r="BV176" s="62"/>
      <c r="BW176" s="62"/>
      <c r="BX176" s="62"/>
      <c r="BY176" s="62"/>
      <c r="BZ176" s="62"/>
      <c r="CA176" s="62"/>
      <c r="CB176" s="62"/>
      <c r="CC176" s="62"/>
      <c r="CD176" s="62"/>
      <c r="CE176" s="62"/>
      <c r="CF176" s="62"/>
      <c r="CG176" s="62"/>
      <c r="CH176" s="62"/>
      <c r="CI176" s="62"/>
      <c r="CJ176" s="62"/>
      <c r="CK176" s="62"/>
      <c r="CL176" s="62"/>
      <c r="CM176" s="62"/>
      <c r="CN176" s="62"/>
      <c r="CO176" s="62"/>
      <c r="CP176" s="62"/>
      <c r="CQ176" s="62"/>
      <c r="CR176" s="62"/>
      <c r="CS176" s="62"/>
      <c r="CT176" s="62"/>
      <c r="CU176" s="62"/>
      <c r="CV176" s="62"/>
      <c r="CW176" s="62"/>
      <c r="CX176" s="62"/>
      <c r="CY176" s="62"/>
      <c r="CZ176" s="62"/>
      <c r="DA176" s="62"/>
      <c r="DB176" s="62"/>
      <c r="DC176" s="62"/>
      <c r="DD176" s="62"/>
      <c r="DE176" s="62"/>
      <c r="DF176" s="62"/>
      <c r="DG176" s="62"/>
      <c r="DH176" s="62"/>
      <c r="DI176" s="62"/>
      <c r="DJ176" s="62"/>
      <c r="DK176" s="62"/>
      <c r="DL176" s="62"/>
      <c r="DM176" s="62"/>
      <c r="DN176" s="62"/>
      <c r="DO176" s="62"/>
      <c r="DP176" s="62"/>
      <c r="DQ176" s="62"/>
      <c r="DR176" s="62"/>
      <c r="DS176" s="62"/>
      <c r="DT176" s="62"/>
      <c r="DU176" s="62"/>
      <c r="DV176" s="62"/>
      <c r="DW176" s="62"/>
      <c r="DX176" s="62"/>
      <c r="DY176" s="62"/>
      <c r="DZ176" s="62"/>
      <c r="EA176" s="62"/>
      <c r="EB176" s="62"/>
      <c r="EC176" s="62"/>
      <c r="ED176" s="62"/>
      <c r="EE176" s="62"/>
      <c r="EF176" s="62"/>
      <c r="EG176" s="62"/>
      <c r="EH176" s="62"/>
      <c r="EI176" s="62"/>
      <c r="EJ176" s="62"/>
      <c r="EK176" s="62"/>
      <c r="EL176" s="62"/>
      <c r="EM176" s="62"/>
      <c r="EN176" s="62"/>
      <c r="EO176" s="62"/>
      <c r="EP176" s="62"/>
      <c r="EQ176" s="62"/>
      <c r="ER176" s="62"/>
      <c r="ES176" s="62"/>
      <c r="ET176" s="62"/>
      <c r="EU176" s="62"/>
      <c r="EV176" s="62"/>
      <c r="EW176" s="62"/>
      <c r="EX176" s="62"/>
    </row>
    <row r="177" spans="1:154" ht="127.5" hidden="1" x14ac:dyDescent="0.35">
      <c r="A177" s="147"/>
      <c r="B177" s="28"/>
      <c r="C177" s="28"/>
      <c r="D177" s="157" t="s">
        <v>1185</v>
      </c>
      <c r="E177" s="63"/>
      <c r="F177" s="63"/>
      <c r="G177" s="63"/>
      <c r="H177" s="63"/>
      <c r="I177" s="63"/>
      <c r="J177" s="63"/>
      <c r="K177" s="63"/>
      <c r="L177" s="63"/>
      <c r="M177" s="63"/>
      <c r="N177" s="63"/>
      <c r="O177" s="63"/>
      <c r="P177" s="63"/>
      <c r="Q177" s="63"/>
      <c r="R177" s="63"/>
      <c r="S177" s="63"/>
      <c r="T177" s="63"/>
      <c r="U177" s="63"/>
      <c r="V177" s="63"/>
      <c r="W177" s="63"/>
      <c r="X177" s="63"/>
      <c r="Y177" s="63"/>
      <c r="Z177" s="63"/>
      <c r="AA177" s="63"/>
      <c r="AB177" s="63"/>
      <c r="AC177" s="63"/>
      <c r="AD177" s="63"/>
      <c r="AE177" s="63"/>
      <c r="AF177" s="63"/>
      <c r="AG177" s="63"/>
      <c r="AH177" s="63"/>
      <c r="AI177" s="63"/>
      <c r="AJ177" s="63"/>
      <c r="AK177" s="63"/>
      <c r="AL177" s="63"/>
      <c r="AM177" s="63"/>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c r="BK177" s="63"/>
      <c r="BL177" s="63"/>
      <c r="BM177" s="63"/>
      <c r="BN177" s="63"/>
      <c r="BO177" s="63"/>
      <c r="BP177" s="63"/>
      <c r="BQ177" s="63"/>
      <c r="BR177" s="63"/>
      <c r="BS177" s="63"/>
      <c r="BT177" s="63"/>
      <c r="BU177" s="63"/>
      <c r="BV177" s="63"/>
      <c r="BW177" s="63"/>
      <c r="BX177" s="63"/>
      <c r="BY177" s="63"/>
      <c r="BZ177" s="63"/>
      <c r="CA177" s="63"/>
      <c r="CB177" s="63"/>
      <c r="CC177" s="63"/>
      <c r="CD177" s="63"/>
      <c r="CE177" s="63"/>
      <c r="CF177" s="63"/>
      <c r="CG177" s="63"/>
      <c r="CH177" s="63"/>
      <c r="CI177" s="63"/>
      <c r="CJ177" s="63"/>
      <c r="CK177" s="63"/>
      <c r="CL177" s="63"/>
      <c r="CM177" s="63"/>
      <c r="CN177" s="63"/>
      <c r="CO177" s="63"/>
      <c r="CP177" s="63"/>
      <c r="CQ177" s="63"/>
      <c r="CR177" s="63"/>
      <c r="CS177" s="63"/>
      <c r="CT177" s="63"/>
      <c r="CU177" s="63"/>
      <c r="CV177" s="63"/>
      <c r="CW177" s="63"/>
      <c r="CX177" s="63"/>
      <c r="CY177" s="63"/>
      <c r="CZ177" s="63"/>
      <c r="DA177" s="63"/>
      <c r="DB177" s="63"/>
      <c r="DC177" s="63"/>
      <c r="DD177" s="63"/>
      <c r="DE177" s="63"/>
      <c r="DF177" s="63"/>
      <c r="DG177" s="63"/>
      <c r="DH177" s="63"/>
      <c r="DI177" s="63"/>
      <c r="DJ177" s="63"/>
      <c r="DK177" s="63"/>
      <c r="DL177" s="63"/>
      <c r="DM177" s="63"/>
      <c r="DN177" s="63"/>
      <c r="DO177" s="63"/>
      <c r="DP177" s="63"/>
      <c r="DQ177" s="63"/>
      <c r="DR177" s="63"/>
      <c r="DS177" s="63"/>
      <c r="DT177" s="63"/>
      <c r="DU177" s="63"/>
      <c r="DV177" s="63"/>
      <c r="DW177" s="63"/>
      <c r="DX177" s="63"/>
      <c r="DY177" s="63"/>
      <c r="DZ177" s="63"/>
      <c r="EA177" s="63"/>
      <c r="EB177" s="63"/>
      <c r="EC177" s="63"/>
      <c r="ED177" s="63"/>
      <c r="EE177" s="63"/>
      <c r="EF177" s="63"/>
      <c r="EG177" s="63"/>
      <c r="EH177" s="63"/>
      <c r="EI177" s="63"/>
      <c r="EJ177" s="63"/>
      <c r="EK177" s="63"/>
      <c r="EL177" s="63"/>
      <c r="EM177" s="63"/>
      <c r="EN177" s="63"/>
      <c r="EO177" s="63"/>
      <c r="EP177" s="63"/>
      <c r="EQ177" s="63"/>
      <c r="ER177" s="63"/>
      <c r="ES177" s="63"/>
      <c r="ET177" s="63"/>
      <c r="EU177" s="63"/>
      <c r="EV177" s="63"/>
      <c r="EW177" s="63"/>
      <c r="EX177" s="63"/>
    </row>
    <row r="178" spans="1:154" ht="25.5" hidden="1" x14ac:dyDescent="0.35">
      <c r="A178" s="150" t="s">
        <v>337</v>
      </c>
      <c r="B178" s="27" t="s">
        <v>279</v>
      </c>
      <c r="C178" s="27" t="s">
        <v>334</v>
      </c>
      <c r="D178" s="83" t="s">
        <v>804</v>
      </c>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c r="BM178" s="62"/>
      <c r="BN178" s="62"/>
      <c r="BO178" s="62"/>
      <c r="BP178" s="62"/>
      <c r="BQ178" s="62"/>
      <c r="BR178" s="62"/>
      <c r="BS178" s="62"/>
      <c r="BT178" s="62"/>
      <c r="BU178" s="62"/>
      <c r="BV178" s="62"/>
      <c r="BW178" s="62"/>
      <c r="BX178" s="62"/>
      <c r="BY178" s="62"/>
      <c r="BZ178" s="62"/>
      <c r="CA178" s="62"/>
      <c r="CB178" s="62"/>
      <c r="CC178" s="62"/>
      <c r="CD178" s="62"/>
      <c r="CE178" s="62"/>
      <c r="CF178" s="62"/>
      <c r="CG178" s="62"/>
      <c r="CH178" s="62"/>
      <c r="CI178" s="62"/>
      <c r="CJ178" s="62"/>
      <c r="CK178" s="62"/>
      <c r="CL178" s="62"/>
      <c r="CM178" s="62"/>
      <c r="CN178" s="62"/>
      <c r="CO178" s="62"/>
      <c r="CP178" s="62"/>
      <c r="CQ178" s="62"/>
      <c r="CR178" s="62"/>
      <c r="CS178" s="62"/>
      <c r="CT178" s="62"/>
      <c r="CU178" s="62"/>
      <c r="CV178" s="62"/>
      <c r="CW178" s="62"/>
      <c r="CX178" s="62"/>
      <c r="CY178" s="62"/>
      <c r="CZ178" s="62"/>
      <c r="DA178" s="62"/>
      <c r="DB178" s="62"/>
      <c r="DC178" s="62"/>
      <c r="DD178" s="62"/>
      <c r="DE178" s="62"/>
      <c r="DF178" s="62"/>
      <c r="DG178" s="62"/>
      <c r="DH178" s="62"/>
      <c r="DI178" s="62"/>
      <c r="DJ178" s="62"/>
      <c r="DK178" s="62"/>
      <c r="DL178" s="62"/>
      <c r="DM178" s="62"/>
      <c r="DN178" s="62"/>
      <c r="DO178" s="62"/>
      <c r="DP178" s="62"/>
      <c r="DQ178" s="62"/>
      <c r="DR178" s="62"/>
      <c r="DS178" s="62"/>
      <c r="DT178" s="62"/>
      <c r="DU178" s="62"/>
      <c r="DV178" s="62"/>
      <c r="DW178" s="62"/>
      <c r="DX178" s="62"/>
      <c r="DY178" s="62"/>
      <c r="DZ178" s="62"/>
      <c r="EA178" s="62"/>
      <c r="EB178" s="62"/>
      <c r="EC178" s="62"/>
      <c r="ED178" s="62"/>
      <c r="EE178" s="62"/>
      <c r="EF178" s="62"/>
      <c r="EG178" s="62"/>
      <c r="EH178" s="62"/>
      <c r="EI178" s="62"/>
      <c r="EJ178" s="62"/>
      <c r="EK178" s="62"/>
      <c r="EL178" s="62"/>
      <c r="EM178" s="62"/>
      <c r="EN178" s="62"/>
      <c r="EO178" s="62"/>
      <c r="EP178" s="62"/>
      <c r="EQ178" s="62"/>
      <c r="ER178" s="62"/>
      <c r="ES178" s="62"/>
      <c r="ET178" s="62"/>
      <c r="EU178" s="62"/>
      <c r="EV178" s="62"/>
      <c r="EW178" s="62"/>
      <c r="EX178" s="62"/>
    </row>
    <row r="179" spans="1:154" ht="117.4" hidden="1" x14ac:dyDescent="0.35">
      <c r="A179" s="147"/>
      <c r="B179" s="28"/>
      <c r="C179" s="28"/>
      <c r="D179" s="29" t="s">
        <v>803</v>
      </c>
      <c r="E179" s="63"/>
      <c r="F179" s="63"/>
      <c r="G179" s="63"/>
      <c r="H179" s="63"/>
      <c r="I179" s="63"/>
      <c r="J179" s="63"/>
      <c r="K179" s="63"/>
      <c r="L179" s="63"/>
      <c r="M179" s="63"/>
      <c r="N179" s="63"/>
      <c r="O179" s="63"/>
      <c r="P179" s="63"/>
      <c r="Q179" s="63"/>
      <c r="R179" s="63"/>
      <c r="S179" s="63"/>
      <c r="T179" s="63"/>
      <c r="U179" s="63"/>
      <c r="V179" s="63"/>
      <c r="W179" s="63"/>
      <c r="X179" s="63"/>
      <c r="Y179" s="63"/>
      <c r="Z179" s="63"/>
      <c r="AA179" s="63"/>
      <c r="AB179" s="63"/>
      <c r="AC179" s="63"/>
      <c r="AD179" s="63"/>
      <c r="AE179" s="63"/>
      <c r="AF179" s="63"/>
      <c r="AG179" s="63"/>
      <c r="AH179" s="63"/>
      <c r="AI179" s="63"/>
      <c r="AJ179" s="63"/>
      <c r="AK179" s="63"/>
      <c r="AL179" s="63"/>
      <c r="AM179" s="63"/>
      <c r="AN179" s="63"/>
      <c r="AO179" s="63"/>
      <c r="AP179" s="63"/>
      <c r="AQ179" s="63"/>
      <c r="AR179" s="63"/>
      <c r="AS179" s="63"/>
      <c r="AT179" s="63"/>
      <c r="AU179" s="63"/>
      <c r="AV179" s="63"/>
      <c r="AW179" s="63"/>
      <c r="AX179" s="63"/>
      <c r="AY179" s="63"/>
      <c r="AZ179" s="63"/>
      <c r="BA179" s="63"/>
      <c r="BB179" s="63"/>
      <c r="BC179" s="63"/>
      <c r="BD179" s="63"/>
      <c r="BE179" s="63"/>
      <c r="BF179" s="63"/>
      <c r="BG179" s="63"/>
      <c r="BH179" s="63"/>
      <c r="BI179" s="63"/>
      <c r="BJ179" s="63"/>
      <c r="BK179" s="63"/>
      <c r="BL179" s="63"/>
      <c r="BM179" s="63"/>
      <c r="BN179" s="63"/>
      <c r="BO179" s="63"/>
      <c r="BP179" s="63"/>
      <c r="BQ179" s="63"/>
      <c r="BR179" s="63"/>
      <c r="BS179" s="63"/>
      <c r="BT179" s="63"/>
      <c r="BU179" s="63"/>
      <c r="BV179" s="63"/>
      <c r="BW179" s="63"/>
      <c r="BX179" s="63"/>
      <c r="BY179" s="63"/>
      <c r="BZ179" s="63"/>
      <c r="CA179" s="63"/>
      <c r="CB179" s="63"/>
      <c r="CC179" s="63"/>
      <c r="CD179" s="63"/>
      <c r="CE179" s="63"/>
      <c r="CF179" s="63"/>
      <c r="CG179" s="63"/>
      <c r="CH179" s="63"/>
      <c r="CI179" s="63"/>
      <c r="CJ179" s="63"/>
      <c r="CK179" s="63"/>
      <c r="CL179" s="63"/>
      <c r="CM179" s="63"/>
      <c r="CN179" s="63"/>
      <c r="CO179" s="63"/>
      <c r="CP179" s="63"/>
      <c r="CQ179" s="63"/>
      <c r="CR179" s="63"/>
      <c r="CS179" s="63"/>
      <c r="CT179" s="63"/>
      <c r="CU179" s="63"/>
      <c r="CV179" s="63"/>
      <c r="CW179" s="63"/>
      <c r="CX179" s="63"/>
      <c r="CY179" s="63"/>
      <c r="CZ179" s="63"/>
      <c r="DA179" s="63"/>
      <c r="DB179" s="63"/>
      <c r="DC179" s="63"/>
      <c r="DD179" s="63"/>
      <c r="DE179" s="63"/>
      <c r="DF179" s="63"/>
      <c r="DG179" s="63"/>
      <c r="DH179" s="63"/>
      <c r="DI179" s="63"/>
      <c r="DJ179" s="63"/>
      <c r="DK179" s="63"/>
      <c r="DL179" s="63"/>
      <c r="DM179" s="63"/>
      <c r="DN179" s="63"/>
      <c r="DO179" s="63"/>
      <c r="DP179" s="63"/>
      <c r="DQ179" s="63"/>
      <c r="DR179" s="63"/>
      <c r="DS179" s="63"/>
      <c r="DT179" s="63"/>
      <c r="DU179" s="63"/>
      <c r="DV179" s="63"/>
      <c r="DW179" s="63"/>
      <c r="DX179" s="63"/>
      <c r="DY179" s="63"/>
      <c r="DZ179" s="63"/>
      <c r="EA179" s="63"/>
      <c r="EB179" s="63"/>
      <c r="EC179" s="63"/>
      <c r="ED179" s="63"/>
      <c r="EE179" s="63"/>
      <c r="EF179" s="63"/>
      <c r="EG179" s="63"/>
      <c r="EH179" s="63"/>
      <c r="EI179" s="63"/>
      <c r="EJ179" s="63"/>
      <c r="EK179" s="63"/>
      <c r="EL179" s="63"/>
      <c r="EM179" s="63"/>
      <c r="EN179" s="63"/>
      <c r="EO179" s="63"/>
      <c r="EP179" s="63"/>
      <c r="EQ179" s="63"/>
      <c r="ER179" s="63"/>
      <c r="ES179" s="63"/>
      <c r="ET179" s="63"/>
      <c r="EU179" s="63"/>
      <c r="EV179" s="63"/>
      <c r="EW179" s="63"/>
      <c r="EX179" s="63"/>
    </row>
    <row r="180" spans="1:154" ht="38.25" hidden="1" x14ac:dyDescent="0.35">
      <c r="A180" s="150" t="s">
        <v>338</v>
      </c>
      <c r="B180" s="27" t="s">
        <v>279</v>
      </c>
      <c r="C180" s="27" t="s">
        <v>335</v>
      </c>
      <c r="D180" s="83" t="s">
        <v>336</v>
      </c>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c r="AL180" s="62"/>
      <c r="AM180" s="62"/>
      <c r="AN180" s="62"/>
      <c r="AO180" s="62"/>
      <c r="AP180" s="62"/>
      <c r="AQ180" s="62"/>
      <c r="AR180" s="62"/>
      <c r="AS180" s="62"/>
      <c r="AT180" s="62"/>
      <c r="AU180" s="62"/>
      <c r="AV180" s="62"/>
      <c r="AW180" s="62"/>
      <c r="AX180" s="62"/>
      <c r="AY180" s="62"/>
      <c r="AZ180" s="62"/>
      <c r="BA180" s="62"/>
      <c r="BB180" s="62"/>
      <c r="BC180" s="62"/>
      <c r="BD180" s="62"/>
      <c r="BE180" s="62"/>
      <c r="BF180" s="62"/>
      <c r="BG180" s="62"/>
      <c r="BH180" s="62"/>
      <c r="BI180" s="62"/>
      <c r="BJ180" s="62"/>
      <c r="BK180" s="62"/>
      <c r="BL180" s="62"/>
      <c r="BM180" s="62"/>
      <c r="BN180" s="62"/>
      <c r="BO180" s="62"/>
      <c r="BP180" s="62"/>
      <c r="BQ180" s="62"/>
      <c r="BR180" s="62"/>
      <c r="BS180" s="62"/>
      <c r="BT180" s="62"/>
      <c r="BU180" s="62"/>
      <c r="BV180" s="62"/>
      <c r="BW180" s="62"/>
      <c r="BX180" s="62"/>
      <c r="BY180" s="62"/>
      <c r="BZ180" s="62"/>
      <c r="CA180" s="62"/>
      <c r="CB180" s="62"/>
      <c r="CC180" s="62"/>
      <c r="CD180" s="62"/>
      <c r="CE180" s="62"/>
      <c r="CF180" s="62"/>
      <c r="CG180" s="62"/>
      <c r="CH180" s="62"/>
      <c r="CI180" s="62"/>
      <c r="CJ180" s="62"/>
      <c r="CK180" s="62"/>
      <c r="CL180" s="62"/>
      <c r="CM180" s="62"/>
      <c r="CN180" s="62"/>
      <c r="CO180" s="62"/>
      <c r="CP180" s="62"/>
      <c r="CQ180" s="62"/>
      <c r="CR180" s="62"/>
      <c r="CS180" s="62"/>
      <c r="CT180" s="62"/>
      <c r="CU180" s="62"/>
      <c r="CV180" s="62"/>
      <c r="CW180" s="62"/>
      <c r="CX180" s="62"/>
      <c r="CY180" s="62"/>
      <c r="CZ180" s="62"/>
      <c r="DA180" s="62"/>
      <c r="DB180" s="62"/>
      <c r="DC180" s="62"/>
      <c r="DD180" s="62"/>
      <c r="DE180" s="62"/>
      <c r="DF180" s="62"/>
      <c r="DG180" s="62"/>
      <c r="DH180" s="62"/>
      <c r="DI180" s="62"/>
      <c r="DJ180" s="62"/>
      <c r="DK180" s="62"/>
      <c r="DL180" s="62"/>
      <c r="DM180" s="62"/>
      <c r="DN180" s="62"/>
      <c r="DO180" s="62"/>
      <c r="DP180" s="62"/>
      <c r="DQ180" s="62"/>
      <c r="DR180" s="62"/>
      <c r="DS180" s="62"/>
      <c r="DT180" s="62"/>
      <c r="DU180" s="62"/>
      <c r="DV180" s="62"/>
      <c r="DW180" s="62"/>
      <c r="DX180" s="62"/>
      <c r="DY180" s="62"/>
      <c r="DZ180" s="62"/>
      <c r="EA180" s="62"/>
      <c r="EB180" s="62"/>
      <c r="EC180" s="62"/>
      <c r="ED180" s="62"/>
      <c r="EE180" s="62"/>
      <c r="EF180" s="62"/>
      <c r="EG180" s="62"/>
      <c r="EH180" s="62"/>
      <c r="EI180" s="62"/>
      <c r="EJ180" s="62"/>
      <c r="EK180" s="62"/>
      <c r="EL180" s="62"/>
      <c r="EM180" s="62"/>
      <c r="EN180" s="62"/>
      <c r="EO180" s="62"/>
      <c r="EP180" s="62"/>
      <c r="EQ180" s="62"/>
      <c r="ER180" s="62"/>
      <c r="ES180" s="62"/>
      <c r="ET180" s="62"/>
      <c r="EU180" s="62"/>
      <c r="EV180" s="62"/>
      <c r="EW180" s="62"/>
      <c r="EX180" s="62"/>
    </row>
    <row r="181" spans="1:154" ht="13.15" hidden="1" x14ac:dyDescent="0.35">
      <c r="A181" s="147"/>
      <c r="B181" s="28"/>
      <c r="C181" s="28"/>
      <c r="D181" s="29"/>
      <c r="E181" s="63"/>
      <c r="F181" s="63"/>
      <c r="G181" s="63"/>
      <c r="H181" s="63"/>
      <c r="I181" s="63"/>
      <c r="J181" s="63"/>
      <c r="K181" s="63"/>
      <c r="L181" s="63"/>
      <c r="M181" s="63"/>
      <c r="N181" s="63"/>
      <c r="O181" s="63"/>
      <c r="P181" s="63"/>
      <c r="Q181" s="63"/>
      <c r="R181" s="63"/>
      <c r="S181" s="63"/>
      <c r="T181" s="63"/>
      <c r="U181" s="63"/>
      <c r="V181" s="63"/>
      <c r="W181" s="63"/>
      <c r="X181" s="63"/>
      <c r="Y181" s="63"/>
      <c r="Z181" s="63"/>
      <c r="AA181" s="63"/>
      <c r="AB181" s="63"/>
      <c r="AC181" s="63"/>
      <c r="AD181" s="63"/>
      <c r="AE181" s="63"/>
      <c r="AF181" s="63"/>
      <c r="AG181" s="63"/>
      <c r="AH181" s="63"/>
      <c r="AI181" s="63"/>
      <c r="AJ181" s="63"/>
      <c r="AK181" s="63"/>
      <c r="AL181" s="63"/>
      <c r="AM181" s="63"/>
      <c r="AN181" s="63"/>
      <c r="AO181" s="63"/>
      <c r="AP181" s="63"/>
      <c r="AQ181" s="63"/>
      <c r="AR181" s="63"/>
      <c r="AS181" s="63"/>
      <c r="AT181" s="63"/>
      <c r="AU181" s="63"/>
      <c r="AV181" s="63"/>
      <c r="AW181" s="63"/>
      <c r="AX181" s="63"/>
      <c r="AY181" s="63"/>
      <c r="AZ181" s="63"/>
      <c r="BA181" s="63"/>
      <c r="BB181" s="63"/>
      <c r="BC181" s="63"/>
      <c r="BD181" s="63"/>
      <c r="BE181" s="63"/>
      <c r="BF181" s="63"/>
      <c r="BG181" s="63"/>
      <c r="BH181" s="63"/>
      <c r="BI181" s="63"/>
      <c r="BJ181" s="63"/>
      <c r="BK181" s="63"/>
      <c r="BL181" s="63"/>
      <c r="BM181" s="63"/>
      <c r="BN181" s="63"/>
      <c r="BO181" s="63"/>
      <c r="BP181" s="63"/>
      <c r="BQ181" s="63"/>
      <c r="BR181" s="63"/>
      <c r="BS181" s="63"/>
      <c r="BT181" s="63"/>
      <c r="BU181" s="63"/>
      <c r="BV181" s="63"/>
      <c r="BW181" s="63"/>
      <c r="BX181" s="63"/>
      <c r="BY181" s="63"/>
      <c r="BZ181" s="63"/>
      <c r="CA181" s="63"/>
      <c r="CB181" s="63"/>
      <c r="CC181" s="63"/>
      <c r="CD181" s="63"/>
      <c r="CE181" s="63"/>
      <c r="CF181" s="63"/>
      <c r="CG181" s="63"/>
      <c r="CH181" s="63"/>
      <c r="CI181" s="63"/>
      <c r="CJ181" s="63"/>
      <c r="CK181" s="63"/>
      <c r="CL181" s="63"/>
      <c r="CM181" s="63"/>
      <c r="CN181" s="63"/>
      <c r="CO181" s="63"/>
      <c r="CP181" s="63"/>
      <c r="CQ181" s="63"/>
      <c r="CR181" s="63"/>
      <c r="CS181" s="63"/>
      <c r="CT181" s="63"/>
      <c r="CU181" s="63"/>
      <c r="CV181" s="63"/>
      <c r="CW181" s="63"/>
      <c r="CX181" s="63"/>
      <c r="CY181" s="63"/>
      <c r="CZ181" s="63"/>
      <c r="DA181" s="63"/>
      <c r="DB181" s="63"/>
      <c r="DC181" s="63"/>
      <c r="DD181" s="63"/>
      <c r="DE181" s="63"/>
      <c r="DF181" s="63"/>
      <c r="DG181" s="63"/>
      <c r="DH181" s="63"/>
      <c r="DI181" s="63"/>
      <c r="DJ181" s="63"/>
      <c r="DK181" s="63"/>
      <c r="DL181" s="63"/>
      <c r="DM181" s="63"/>
      <c r="DN181" s="63"/>
      <c r="DO181" s="63"/>
      <c r="DP181" s="63"/>
      <c r="DQ181" s="63"/>
      <c r="DR181" s="63"/>
      <c r="DS181" s="63"/>
      <c r="DT181" s="63"/>
      <c r="DU181" s="63"/>
      <c r="DV181" s="63"/>
      <c r="DW181" s="63"/>
      <c r="DX181" s="63"/>
      <c r="DY181" s="63"/>
      <c r="DZ181" s="63"/>
      <c r="EA181" s="63"/>
      <c r="EB181" s="63"/>
      <c r="EC181" s="63"/>
      <c r="ED181" s="63"/>
      <c r="EE181" s="63"/>
      <c r="EF181" s="63"/>
      <c r="EG181" s="63"/>
      <c r="EH181" s="63"/>
      <c r="EI181" s="63"/>
      <c r="EJ181" s="63"/>
      <c r="EK181" s="63"/>
      <c r="EL181" s="63"/>
      <c r="EM181" s="63"/>
      <c r="EN181" s="63"/>
      <c r="EO181" s="63"/>
      <c r="EP181" s="63"/>
      <c r="EQ181" s="63"/>
      <c r="ER181" s="63"/>
      <c r="ES181" s="63"/>
      <c r="ET181" s="63"/>
      <c r="EU181" s="63"/>
      <c r="EV181" s="63"/>
      <c r="EW181" s="63"/>
      <c r="EX181" s="63"/>
    </row>
    <row r="182" spans="1:154" ht="38.25" hidden="1" x14ac:dyDescent="0.35">
      <c r="A182" s="150" t="s">
        <v>347</v>
      </c>
      <c r="B182" s="27" t="s">
        <v>279</v>
      </c>
      <c r="C182" s="27" t="s">
        <v>339</v>
      </c>
      <c r="D182" s="83" t="s">
        <v>343</v>
      </c>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c r="AL182" s="62"/>
      <c r="AM182" s="62"/>
      <c r="AN182" s="62"/>
      <c r="AO182" s="62"/>
      <c r="AP182" s="62"/>
      <c r="AQ182" s="62"/>
      <c r="AR182" s="62"/>
      <c r="AS182" s="62"/>
      <c r="AT182" s="62"/>
      <c r="AU182" s="62"/>
      <c r="AV182" s="62"/>
      <c r="AW182" s="62"/>
      <c r="AX182" s="62"/>
      <c r="AY182" s="62"/>
      <c r="AZ182" s="62"/>
      <c r="BA182" s="62"/>
      <c r="BB182" s="62"/>
      <c r="BC182" s="62"/>
      <c r="BD182" s="62"/>
      <c r="BE182" s="62"/>
      <c r="BF182" s="62"/>
      <c r="BG182" s="62"/>
      <c r="BH182" s="62"/>
      <c r="BI182" s="62"/>
      <c r="BJ182" s="62"/>
      <c r="BK182" s="62"/>
      <c r="BL182" s="62"/>
      <c r="BM182" s="62"/>
      <c r="BN182" s="62"/>
      <c r="BO182" s="62"/>
      <c r="BP182" s="62"/>
      <c r="BQ182" s="62"/>
      <c r="BR182" s="62"/>
      <c r="BS182" s="62"/>
      <c r="BT182" s="62"/>
      <c r="BU182" s="62"/>
      <c r="BV182" s="62"/>
      <c r="BW182" s="62"/>
      <c r="BX182" s="62"/>
      <c r="BY182" s="62"/>
      <c r="BZ182" s="62"/>
      <c r="CA182" s="62"/>
      <c r="CB182" s="62"/>
      <c r="CC182" s="62"/>
      <c r="CD182" s="62"/>
      <c r="CE182" s="62"/>
      <c r="CF182" s="62"/>
      <c r="CG182" s="62"/>
      <c r="CH182" s="62"/>
      <c r="CI182" s="62"/>
      <c r="CJ182" s="62"/>
      <c r="CK182" s="62"/>
      <c r="CL182" s="62"/>
      <c r="CM182" s="62"/>
      <c r="CN182" s="62"/>
      <c r="CO182" s="62"/>
      <c r="CP182" s="62"/>
      <c r="CQ182" s="62"/>
      <c r="CR182" s="62"/>
      <c r="CS182" s="62"/>
      <c r="CT182" s="62"/>
      <c r="CU182" s="62"/>
      <c r="CV182" s="62"/>
      <c r="CW182" s="62"/>
      <c r="CX182" s="62"/>
      <c r="CY182" s="62"/>
      <c r="CZ182" s="62"/>
      <c r="DA182" s="62"/>
      <c r="DB182" s="62"/>
      <c r="DC182" s="62"/>
      <c r="DD182" s="62"/>
      <c r="DE182" s="62"/>
      <c r="DF182" s="62"/>
      <c r="DG182" s="62"/>
      <c r="DH182" s="62"/>
      <c r="DI182" s="62"/>
      <c r="DJ182" s="62"/>
      <c r="DK182" s="62"/>
      <c r="DL182" s="62"/>
      <c r="DM182" s="62"/>
      <c r="DN182" s="62"/>
      <c r="DO182" s="62"/>
      <c r="DP182" s="62"/>
      <c r="DQ182" s="62"/>
      <c r="DR182" s="62"/>
      <c r="DS182" s="62"/>
      <c r="DT182" s="62"/>
      <c r="DU182" s="62"/>
      <c r="DV182" s="62"/>
      <c r="DW182" s="62"/>
      <c r="DX182" s="62"/>
      <c r="DY182" s="62"/>
      <c r="DZ182" s="62"/>
      <c r="EA182" s="62"/>
      <c r="EB182" s="62"/>
      <c r="EC182" s="62"/>
      <c r="ED182" s="62"/>
      <c r="EE182" s="62"/>
      <c r="EF182" s="62"/>
      <c r="EG182" s="62"/>
      <c r="EH182" s="62"/>
      <c r="EI182" s="62"/>
      <c r="EJ182" s="62"/>
      <c r="EK182" s="62"/>
      <c r="EL182" s="62"/>
      <c r="EM182" s="62"/>
      <c r="EN182" s="62"/>
      <c r="EO182" s="62"/>
      <c r="EP182" s="62"/>
      <c r="EQ182" s="62"/>
      <c r="ER182" s="62"/>
      <c r="ES182" s="62"/>
      <c r="ET182" s="62"/>
      <c r="EU182" s="62"/>
      <c r="EV182" s="62"/>
      <c r="EW182" s="62"/>
      <c r="EX182" s="62"/>
    </row>
    <row r="183" spans="1:154" ht="13.15" hidden="1" x14ac:dyDescent="0.35">
      <c r="A183" s="147"/>
      <c r="B183" s="28"/>
      <c r="C183" s="28"/>
      <c r="D183" s="29"/>
      <c r="E183" s="63"/>
      <c r="F183" s="63"/>
      <c r="G183" s="63"/>
      <c r="H183" s="63"/>
      <c r="I183" s="63"/>
      <c r="J183" s="63"/>
      <c r="K183" s="63"/>
      <c r="L183" s="63"/>
      <c r="M183" s="63"/>
      <c r="N183" s="63"/>
      <c r="O183" s="63"/>
      <c r="P183" s="63"/>
      <c r="Q183" s="63"/>
      <c r="R183" s="63"/>
      <c r="S183" s="63"/>
      <c r="T183" s="63"/>
      <c r="U183" s="63"/>
      <c r="V183" s="63"/>
      <c r="W183" s="63"/>
      <c r="X183" s="63"/>
      <c r="Y183" s="63"/>
      <c r="Z183" s="63"/>
      <c r="AA183" s="63"/>
      <c r="AB183" s="63"/>
      <c r="AC183" s="63"/>
      <c r="AD183" s="63"/>
      <c r="AE183" s="63"/>
      <c r="AF183" s="63"/>
      <c r="AG183" s="63"/>
      <c r="AH183" s="63"/>
      <c r="AI183" s="63"/>
      <c r="AJ183" s="63"/>
      <c r="AK183" s="63"/>
      <c r="AL183" s="63"/>
      <c r="AM183" s="63"/>
      <c r="AN183" s="63"/>
      <c r="AO183" s="63"/>
      <c r="AP183" s="63"/>
      <c r="AQ183" s="63"/>
      <c r="AR183" s="63"/>
      <c r="AS183" s="63"/>
      <c r="AT183" s="63"/>
      <c r="AU183" s="63"/>
      <c r="AV183" s="63"/>
      <c r="AW183" s="63"/>
      <c r="AX183" s="63"/>
      <c r="AY183" s="63"/>
      <c r="AZ183" s="63"/>
      <c r="BA183" s="63"/>
      <c r="BB183" s="63"/>
      <c r="BC183" s="63"/>
      <c r="BD183" s="63"/>
      <c r="BE183" s="63"/>
      <c r="BF183" s="63"/>
      <c r="BG183" s="63"/>
      <c r="BH183" s="63"/>
      <c r="BI183" s="63"/>
      <c r="BJ183" s="63"/>
      <c r="BK183" s="63"/>
      <c r="BL183" s="63"/>
      <c r="BM183" s="63"/>
      <c r="BN183" s="63"/>
      <c r="BO183" s="63"/>
      <c r="BP183" s="63"/>
      <c r="BQ183" s="63"/>
      <c r="BR183" s="63"/>
      <c r="BS183" s="63"/>
      <c r="BT183" s="63"/>
      <c r="BU183" s="63"/>
      <c r="BV183" s="63"/>
      <c r="BW183" s="63"/>
      <c r="BX183" s="63"/>
      <c r="BY183" s="63"/>
      <c r="BZ183" s="63"/>
      <c r="CA183" s="63"/>
      <c r="CB183" s="63"/>
      <c r="CC183" s="63"/>
      <c r="CD183" s="63"/>
      <c r="CE183" s="63"/>
      <c r="CF183" s="63"/>
      <c r="CG183" s="63"/>
      <c r="CH183" s="63"/>
      <c r="CI183" s="63"/>
      <c r="CJ183" s="63"/>
      <c r="CK183" s="63"/>
      <c r="CL183" s="63"/>
      <c r="CM183" s="63"/>
      <c r="CN183" s="63"/>
      <c r="CO183" s="63"/>
      <c r="CP183" s="63"/>
      <c r="CQ183" s="63"/>
      <c r="CR183" s="63"/>
      <c r="CS183" s="63"/>
      <c r="CT183" s="63"/>
      <c r="CU183" s="63"/>
      <c r="CV183" s="63"/>
      <c r="CW183" s="63"/>
      <c r="CX183" s="63"/>
      <c r="CY183" s="63"/>
      <c r="CZ183" s="63"/>
      <c r="DA183" s="63"/>
      <c r="DB183" s="63"/>
      <c r="DC183" s="63"/>
      <c r="DD183" s="63"/>
      <c r="DE183" s="63"/>
      <c r="DF183" s="63"/>
      <c r="DG183" s="63"/>
      <c r="DH183" s="63"/>
      <c r="DI183" s="63"/>
      <c r="DJ183" s="63"/>
      <c r="DK183" s="63"/>
      <c r="DL183" s="63"/>
      <c r="DM183" s="63"/>
      <c r="DN183" s="63"/>
      <c r="DO183" s="63"/>
      <c r="DP183" s="63"/>
      <c r="DQ183" s="63"/>
      <c r="DR183" s="63"/>
      <c r="DS183" s="63"/>
      <c r="DT183" s="63"/>
      <c r="DU183" s="63"/>
      <c r="DV183" s="63"/>
      <c r="DW183" s="63"/>
      <c r="DX183" s="63"/>
      <c r="DY183" s="63"/>
      <c r="DZ183" s="63"/>
      <c r="EA183" s="63"/>
      <c r="EB183" s="63"/>
      <c r="EC183" s="63"/>
      <c r="ED183" s="63"/>
      <c r="EE183" s="63"/>
      <c r="EF183" s="63"/>
      <c r="EG183" s="63"/>
      <c r="EH183" s="63"/>
      <c r="EI183" s="63"/>
      <c r="EJ183" s="63"/>
      <c r="EK183" s="63"/>
      <c r="EL183" s="63"/>
      <c r="EM183" s="63"/>
      <c r="EN183" s="63"/>
      <c r="EO183" s="63"/>
      <c r="EP183" s="63"/>
      <c r="EQ183" s="63"/>
      <c r="ER183" s="63"/>
      <c r="ES183" s="63"/>
      <c r="ET183" s="63"/>
      <c r="EU183" s="63"/>
      <c r="EV183" s="63"/>
      <c r="EW183" s="63"/>
      <c r="EX183" s="63"/>
    </row>
    <row r="184" spans="1:154" ht="25.5" hidden="1" x14ac:dyDescent="0.35">
      <c r="A184" s="150" t="s">
        <v>348</v>
      </c>
      <c r="B184" s="27" t="s">
        <v>279</v>
      </c>
      <c r="C184" s="27" t="s">
        <v>340</v>
      </c>
      <c r="D184" s="83" t="s">
        <v>344</v>
      </c>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c r="AL184" s="62"/>
      <c r="AM184" s="62"/>
      <c r="AN184" s="62"/>
      <c r="AO184" s="62"/>
      <c r="AP184" s="62"/>
      <c r="AQ184" s="62"/>
      <c r="AR184" s="62"/>
      <c r="AS184" s="62"/>
      <c r="AT184" s="62"/>
      <c r="AU184" s="62"/>
      <c r="AV184" s="62"/>
      <c r="AW184" s="62"/>
      <c r="AX184" s="62"/>
      <c r="AY184" s="62"/>
      <c r="AZ184" s="62"/>
      <c r="BA184" s="62"/>
      <c r="BB184" s="62"/>
      <c r="BC184" s="62"/>
      <c r="BD184" s="62"/>
      <c r="BE184" s="62"/>
      <c r="BF184" s="62"/>
      <c r="BG184" s="62"/>
      <c r="BH184" s="62"/>
      <c r="BI184" s="62"/>
      <c r="BJ184" s="62"/>
      <c r="BK184" s="62"/>
      <c r="BL184" s="62"/>
      <c r="BM184" s="62"/>
      <c r="BN184" s="62"/>
      <c r="BO184" s="62"/>
      <c r="BP184" s="62"/>
      <c r="BQ184" s="62"/>
      <c r="BR184" s="62"/>
      <c r="BS184" s="62"/>
      <c r="BT184" s="62"/>
      <c r="BU184" s="62"/>
      <c r="BV184" s="62"/>
      <c r="BW184" s="62"/>
      <c r="BX184" s="62"/>
      <c r="BY184" s="62"/>
      <c r="BZ184" s="62"/>
      <c r="CA184" s="62"/>
      <c r="CB184" s="62"/>
      <c r="CC184" s="62"/>
      <c r="CD184" s="62"/>
      <c r="CE184" s="62"/>
      <c r="CF184" s="62"/>
      <c r="CG184" s="62"/>
      <c r="CH184" s="62"/>
      <c r="CI184" s="62"/>
      <c r="CJ184" s="62"/>
      <c r="CK184" s="62"/>
      <c r="CL184" s="62"/>
      <c r="CM184" s="62"/>
      <c r="CN184" s="62"/>
      <c r="CO184" s="62"/>
      <c r="CP184" s="62"/>
      <c r="CQ184" s="62"/>
      <c r="CR184" s="62"/>
      <c r="CS184" s="62"/>
      <c r="CT184" s="62"/>
      <c r="CU184" s="62"/>
      <c r="CV184" s="62"/>
      <c r="CW184" s="62"/>
      <c r="CX184" s="62"/>
      <c r="CY184" s="62"/>
      <c r="CZ184" s="62"/>
      <c r="DA184" s="62"/>
      <c r="DB184" s="62"/>
      <c r="DC184" s="62"/>
      <c r="DD184" s="62"/>
      <c r="DE184" s="62"/>
      <c r="DF184" s="62"/>
      <c r="DG184" s="62"/>
      <c r="DH184" s="62"/>
      <c r="DI184" s="62"/>
      <c r="DJ184" s="62"/>
      <c r="DK184" s="62"/>
      <c r="DL184" s="62"/>
      <c r="DM184" s="62"/>
      <c r="DN184" s="62"/>
      <c r="DO184" s="62"/>
      <c r="DP184" s="62"/>
      <c r="DQ184" s="62"/>
      <c r="DR184" s="62"/>
      <c r="DS184" s="62"/>
      <c r="DT184" s="62"/>
      <c r="DU184" s="62"/>
      <c r="DV184" s="62"/>
      <c r="DW184" s="62"/>
      <c r="DX184" s="62"/>
      <c r="DY184" s="62"/>
      <c r="DZ184" s="62"/>
      <c r="EA184" s="62"/>
      <c r="EB184" s="62"/>
      <c r="EC184" s="62"/>
      <c r="ED184" s="62"/>
      <c r="EE184" s="62"/>
      <c r="EF184" s="62"/>
      <c r="EG184" s="62"/>
      <c r="EH184" s="62"/>
      <c r="EI184" s="62"/>
      <c r="EJ184" s="62"/>
      <c r="EK184" s="62"/>
      <c r="EL184" s="62"/>
      <c r="EM184" s="62"/>
      <c r="EN184" s="62"/>
      <c r="EO184" s="62"/>
      <c r="EP184" s="62"/>
      <c r="EQ184" s="62"/>
      <c r="ER184" s="62"/>
      <c r="ES184" s="62"/>
      <c r="ET184" s="62"/>
      <c r="EU184" s="62"/>
      <c r="EV184" s="62"/>
      <c r="EW184" s="62"/>
      <c r="EX184" s="62"/>
    </row>
    <row r="185" spans="1:154" ht="13.15" hidden="1" x14ac:dyDescent="0.35">
      <c r="A185" s="147"/>
      <c r="B185" s="28"/>
      <c r="C185" s="28"/>
      <c r="D185" s="29"/>
      <c r="E185" s="63"/>
      <c r="F185" s="63"/>
      <c r="G185" s="63"/>
      <c r="H185" s="63"/>
      <c r="I185" s="63"/>
      <c r="J185" s="63"/>
      <c r="K185" s="63"/>
      <c r="L185" s="63"/>
      <c r="M185" s="63"/>
      <c r="N185" s="63"/>
      <c r="O185" s="63"/>
      <c r="P185" s="63"/>
      <c r="Q185" s="63"/>
      <c r="R185" s="63"/>
      <c r="S185" s="63"/>
      <c r="T185" s="63"/>
      <c r="U185" s="63"/>
      <c r="V185" s="63"/>
      <c r="W185" s="63"/>
      <c r="X185" s="63"/>
      <c r="Y185" s="63"/>
      <c r="Z185" s="63"/>
      <c r="AA185" s="63"/>
      <c r="AB185" s="63"/>
      <c r="AC185" s="63"/>
      <c r="AD185" s="63"/>
      <c r="AE185" s="63"/>
      <c r="AF185" s="63"/>
      <c r="AG185" s="63"/>
      <c r="AH185" s="63"/>
      <c r="AI185" s="63"/>
      <c r="AJ185" s="63"/>
      <c r="AK185" s="63"/>
      <c r="AL185" s="63"/>
      <c r="AM185" s="63"/>
      <c r="AN185" s="63"/>
      <c r="AO185" s="63"/>
      <c r="AP185" s="63"/>
      <c r="AQ185" s="63"/>
      <c r="AR185" s="63"/>
      <c r="AS185" s="63"/>
      <c r="AT185" s="63"/>
      <c r="AU185" s="63"/>
      <c r="AV185" s="63"/>
      <c r="AW185" s="63"/>
      <c r="AX185" s="63"/>
      <c r="AY185" s="63"/>
      <c r="AZ185" s="63"/>
      <c r="BA185" s="63"/>
      <c r="BB185" s="63"/>
      <c r="BC185" s="63"/>
      <c r="BD185" s="63"/>
      <c r="BE185" s="63"/>
      <c r="BF185" s="63"/>
      <c r="BG185" s="63"/>
      <c r="BH185" s="63"/>
      <c r="BI185" s="63"/>
      <c r="BJ185" s="63"/>
      <c r="BK185" s="63"/>
      <c r="BL185" s="63"/>
      <c r="BM185" s="63"/>
      <c r="BN185" s="63"/>
      <c r="BO185" s="63"/>
      <c r="BP185" s="63"/>
      <c r="BQ185" s="63"/>
      <c r="BR185" s="63"/>
      <c r="BS185" s="63"/>
      <c r="BT185" s="63"/>
      <c r="BU185" s="63"/>
      <c r="BV185" s="63"/>
      <c r="BW185" s="63"/>
      <c r="BX185" s="63"/>
      <c r="BY185" s="63"/>
      <c r="BZ185" s="63"/>
      <c r="CA185" s="63"/>
      <c r="CB185" s="63"/>
      <c r="CC185" s="63"/>
      <c r="CD185" s="63"/>
      <c r="CE185" s="63"/>
      <c r="CF185" s="63"/>
      <c r="CG185" s="63"/>
      <c r="CH185" s="63"/>
      <c r="CI185" s="63"/>
      <c r="CJ185" s="63"/>
      <c r="CK185" s="63"/>
      <c r="CL185" s="63"/>
      <c r="CM185" s="63"/>
      <c r="CN185" s="63"/>
      <c r="CO185" s="63"/>
      <c r="CP185" s="63"/>
      <c r="CQ185" s="63"/>
      <c r="CR185" s="63"/>
      <c r="CS185" s="63"/>
      <c r="CT185" s="63"/>
      <c r="CU185" s="63"/>
      <c r="CV185" s="63"/>
      <c r="CW185" s="63"/>
      <c r="CX185" s="63"/>
      <c r="CY185" s="63"/>
      <c r="CZ185" s="63"/>
      <c r="DA185" s="63"/>
      <c r="DB185" s="63"/>
      <c r="DC185" s="63"/>
      <c r="DD185" s="63"/>
      <c r="DE185" s="63"/>
      <c r="DF185" s="63"/>
      <c r="DG185" s="63"/>
      <c r="DH185" s="63"/>
      <c r="DI185" s="63"/>
      <c r="DJ185" s="63"/>
      <c r="DK185" s="63"/>
      <c r="DL185" s="63"/>
      <c r="DM185" s="63"/>
      <c r="DN185" s="63"/>
      <c r="DO185" s="63"/>
      <c r="DP185" s="63"/>
      <c r="DQ185" s="63"/>
      <c r="DR185" s="63"/>
      <c r="DS185" s="63"/>
      <c r="DT185" s="63"/>
      <c r="DU185" s="63"/>
      <c r="DV185" s="63"/>
      <c r="DW185" s="63"/>
      <c r="DX185" s="63"/>
      <c r="DY185" s="63"/>
      <c r="DZ185" s="63"/>
      <c r="EA185" s="63"/>
      <c r="EB185" s="63"/>
      <c r="EC185" s="63"/>
      <c r="ED185" s="63"/>
      <c r="EE185" s="63"/>
      <c r="EF185" s="63"/>
      <c r="EG185" s="63"/>
      <c r="EH185" s="63"/>
      <c r="EI185" s="63"/>
      <c r="EJ185" s="63"/>
      <c r="EK185" s="63"/>
      <c r="EL185" s="63"/>
      <c r="EM185" s="63"/>
      <c r="EN185" s="63"/>
      <c r="EO185" s="63"/>
      <c r="EP185" s="63"/>
      <c r="EQ185" s="63"/>
      <c r="ER185" s="63"/>
      <c r="ES185" s="63"/>
      <c r="ET185" s="63"/>
      <c r="EU185" s="63"/>
      <c r="EV185" s="63"/>
      <c r="EW185" s="63"/>
      <c r="EX185" s="63"/>
    </row>
    <row r="186" spans="1:154" ht="51" hidden="1" x14ac:dyDescent="0.35">
      <c r="A186" s="150" t="s">
        <v>349</v>
      </c>
      <c r="B186" s="27" t="s">
        <v>279</v>
      </c>
      <c r="C186" s="27" t="s">
        <v>341</v>
      </c>
      <c r="D186" s="83" t="s">
        <v>345</v>
      </c>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c r="AL186" s="62"/>
      <c r="AM186" s="62"/>
      <c r="AN186" s="62"/>
      <c r="AO186" s="62"/>
      <c r="AP186" s="62"/>
      <c r="AQ186" s="62"/>
      <c r="AR186" s="62"/>
      <c r="AS186" s="62"/>
      <c r="AT186" s="62"/>
      <c r="AU186" s="62"/>
      <c r="AV186" s="62"/>
      <c r="AW186" s="62"/>
      <c r="AX186" s="62"/>
      <c r="AY186" s="62"/>
      <c r="AZ186" s="62"/>
      <c r="BA186" s="62"/>
      <c r="BB186" s="62"/>
      <c r="BC186" s="62"/>
      <c r="BD186" s="62"/>
      <c r="BE186" s="62"/>
      <c r="BF186" s="62"/>
      <c r="BG186" s="62"/>
      <c r="BH186" s="62"/>
      <c r="BI186" s="62"/>
      <c r="BJ186" s="62"/>
      <c r="BK186" s="62"/>
      <c r="BL186" s="62"/>
      <c r="BM186" s="62"/>
      <c r="BN186" s="62"/>
      <c r="BO186" s="62"/>
      <c r="BP186" s="62"/>
      <c r="BQ186" s="62"/>
      <c r="BR186" s="62"/>
      <c r="BS186" s="62"/>
      <c r="BT186" s="62"/>
      <c r="BU186" s="62"/>
      <c r="BV186" s="62"/>
      <c r="BW186" s="62"/>
      <c r="BX186" s="62"/>
      <c r="BY186" s="62"/>
      <c r="BZ186" s="62"/>
      <c r="CA186" s="62"/>
      <c r="CB186" s="62"/>
      <c r="CC186" s="62"/>
      <c r="CD186" s="62"/>
      <c r="CE186" s="62"/>
      <c r="CF186" s="62"/>
      <c r="CG186" s="62"/>
      <c r="CH186" s="62"/>
      <c r="CI186" s="62"/>
      <c r="CJ186" s="62"/>
      <c r="CK186" s="62"/>
      <c r="CL186" s="62"/>
      <c r="CM186" s="62"/>
      <c r="CN186" s="62"/>
      <c r="CO186" s="62"/>
      <c r="CP186" s="62"/>
      <c r="CQ186" s="62"/>
      <c r="CR186" s="62"/>
      <c r="CS186" s="62"/>
      <c r="CT186" s="62"/>
      <c r="CU186" s="62"/>
      <c r="CV186" s="62"/>
      <c r="CW186" s="62"/>
      <c r="CX186" s="62"/>
      <c r="CY186" s="62"/>
      <c r="CZ186" s="62"/>
      <c r="DA186" s="62"/>
      <c r="DB186" s="62"/>
      <c r="DC186" s="62"/>
      <c r="DD186" s="62"/>
      <c r="DE186" s="62"/>
      <c r="DF186" s="62"/>
      <c r="DG186" s="62"/>
      <c r="DH186" s="62"/>
      <c r="DI186" s="62"/>
      <c r="DJ186" s="62"/>
      <c r="DK186" s="62"/>
      <c r="DL186" s="62"/>
      <c r="DM186" s="62"/>
      <c r="DN186" s="62"/>
      <c r="DO186" s="62"/>
      <c r="DP186" s="62"/>
      <c r="DQ186" s="62"/>
      <c r="DR186" s="62"/>
      <c r="DS186" s="62"/>
      <c r="DT186" s="62"/>
      <c r="DU186" s="62"/>
      <c r="DV186" s="62"/>
      <c r="DW186" s="62"/>
      <c r="DX186" s="62"/>
      <c r="DY186" s="62"/>
      <c r="DZ186" s="62"/>
      <c r="EA186" s="62"/>
      <c r="EB186" s="62"/>
      <c r="EC186" s="62"/>
      <c r="ED186" s="62"/>
      <c r="EE186" s="62"/>
      <c r="EF186" s="62"/>
      <c r="EG186" s="62"/>
      <c r="EH186" s="62"/>
      <c r="EI186" s="62"/>
      <c r="EJ186" s="62"/>
      <c r="EK186" s="62"/>
      <c r="EL186" s="62"/>
      <c r="EM186" s="62"/>
      <c r="EN186" s="62"/>
      <c r="EO186" s="62"/>
      <c r="EP186" s="62"/>
      <c r="EQ186" s="62"/>
      <c r="ER186" s="62"/>
      <c r="ES186" s="62"/>
      <c r="ET186" s="62"/>
      <c r="EU186" s="62"/>
      <c r="EV186" s="62"/>
      <c r="EW186" s="62"/>
      <c r="EX186" s="62"/>
    </row>
    <row r="187" spans="1:154" ht="13.15" hidden="1" x14ac:dyDescent="0.35">
      <c r="A187" s="147"/>
      <c r="B187" s="28"/>
      <c r="C187" s="28"/>
      <c r="D187" s="29"/>
      <c r="E187" s="63"/>
      <c r="F187" s="63"/>
      <c r="G187" s="63"/>
      <c r="H187" s="63"/>
      <c r="I187" s="63"/>
      <c r="J187" s="63"/>
      <c r="K187" s="63"/>
      <c r="L187" s="63"/>
      <c r="M187" s="63"/>
      <c r="N187" s="63"/>
      <c r="O187" s="63"/>
      <c r="P187" s="63"/>
      <c r="Q187" s="63"/>
      <c r="R187" s="63"/>
      <c r="S187" s="63"/>
      <c r="T187" s="63"/>
      <c r="U187" s="63"/>
      <c r="V187" s="63"/>
      <c r="W187" s="63"/>
      <c r="X187" s="63"/>
      <c r="Y187" s="63"/>
      <c r="Z187" s="63"/>
      <c r="AA187" s="63"/>
      <c r="AB187" s="63"/>
      <c r="AC187" s="63"/>
      <c r="AD187" s="63"/>
      <c r="AE187" s="63"/>
      <c r="AF187" s="63"/>
      <c r="AG187" s="63"/>
      <c r="AH187" s="63"/>
      <c r="AI187" s="63"/>
      <c r="AJ187" s="63"/>
      <c r="AK187" s="63"/>
      <c r="AL187" s="63"/>
      <c r="AM187" s="63"/>
      <c r="AN187" s="63"/>
      <c r="AO187" s="63"/>
      <c r="AP187" s="63"/>
      <c r="AQ187" s="63"/>
      <c r="AR187" s="63"/>
      <c r="AS187" s="63"/>
      <c r="AT187" s="63"/>
      <c r="AU187" s="63"/>
      <c r="AV187" s="63"/>
      <c r="AW187" s="63"/>
      <c r="AX187" s="63"/>
      <c r="AY187" s="63"/>
      <c r="AZ187" s="63"/>
      <c r="BA187" s="63"/>
      <c r="BB187" s="63"/>
      <c r="BC187" s="63"/>
      <c r="BD187" s="63"/>
      <c r="BE187" s="63"/>
      <c r="BF187" s="63"/>
      <c r="BG187" s="63"/>
      <c r="BH187" s="63"/>
      <c r="BI187" s="63"/>
      <c r="BJ187" s="63"/>
      <c r="BK187" s="63"/>
      <c r="BL187" s="63"/>
      <c r="BM187" s="63"/>
      <c r="BN187" s="63"/>
      <c r="BO187" s="63"/>
      <c r="BP187" s="63"/>
      <c r="BQ187" s="63"/>
      <c r="BR187" s="63"/>
      <c r="BS187" s="63"/>
      <c r="BT187" s="63"/>
      <c r="BU187" s="63"/>
      <c r="BV187" s="63"/>
      <c r="BW187" s="63"/>
      <c r="BX187" s="63"/>
      <c r="BY187" s="63"/>
      <c r="BZ187" s="63"/>
      <c r="CA187" s="63"/>
      <c r="CB187" s="63"/>
      <c r="CC187" s="63"/>
      <c r="CD187" s="63"/>
      <c r="CE187" s="63"/>
      <c r="CF187" s="63"/>
      <c r="CG187" s="63"/>
      <c r="CH187" s="63"/>
      <c r="CI187" s="63"/>
      <c r="CJ187" s="63"/>
      <c r="CK187" s="63"/>
      <c r="CL187" s="63"/>
      <c r="CM187" s="63"/>
      <c r="CN187" s="63"/>
      <c r="CO187" s="63"/>
      <c r="CP187" s="63"/>
      <c r="CQ187" s="63"/>
      <c r="CR187" s="63"/>
      <c r="CS187" s="63"/>
      <c r="CT187" s="63"/>
      <c r="CU187" s="63"/>
      <c r="CV187" s="63"/>
      <c r="CW187" s="63"/>
      <c r="CX187" s="63"/>
      <c r="CY187" s="63"/>
      <c r="CZ187" s="63"/>
      <c r="DA187" s="63"/>
      <c r="DB187" s="63"/>
      <c r="DC187" s="63"/>
      <c r="DD187" s="63"/>
      <c r="DE187" s="63"/>
      <c r="DF187" s="63"/>
      <c r="DG187" s="63"/>
      <c r="DH187" s="63"/>
      <c r="DI187" s="63"/>
      <c r="DJ187" s="63"/>
      <c r="DK187" s="63"/>
      <c r="DL187" s="63"/>
      <c r="DM187" s="63"/>
      <c r="DN187" s="63"/>
      <c r="DO187" s="63"/>
      <c r="DP187" s="63"/>
      <c r="DQ187" s="63"/>
      <c r="DR187" s="63"/>
      <c r="DS187" s="63"/>
      <c r="DT187" s="63"/>
      <c r="DU187" s="63"/>
      <c r="DV187" s="63"/>
      <c r="DW187" s="63"/>
      <c r="DX187" s="63"/>
      <c r="DY187" s="63"/>
      <c r="DZ187" s="63"/>
      <c r="EA187" s="63"/>
      <c r="EB187" s="63"/>
      <c r="EC187" s="63"/>
      <c r="ED187" s="63"/>
      <c r="EE187" s="63"/>
      <c r="EF187" s="63"/>
      <c r="EG187" s="63"/>
      <c r="EH187" s="63"/>
      <c r="EI187" s="63"/>
      <c r="EJ187" s="63"/>
      <c r="EK187" s="63"/>
      <c r="EL187" s="63"/>
      <c r="EM187" s="63"/>
      <c r="EN187" s="63"/>
      <c r="EO187" s="63"/>
      <c r="EP187" s="63"/>
      <c r="EQ187" s="63"/>
      <c r="ER187" s="63"/>
      <c r="ES187" s="63"/>
      <c r="ET187" s="63"/>
      <c r="EU187" s="63"/>
      <c r="EV187" s="63"/>
      <c r="EW187" s="63"/>
      <c r="EX187" s="63"/>
    </row>
    <row r="188" spans="1:154" ht="38.25" hidden="1" x14ac:dyDescent="0.35">
      <c r="A188" s="150" t="s">
        <v>350</v>
      </c>
      <c r="B188" s="27" t="s">
        <v>279</v>
      </c>
      <c r="C188" s="27" t="s">
        <v>342</v>
      </c>
      <c r="D188" s="83" t="s">
        <v>346</v>
      </c>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c r="AL188" s="62"/>
      <c r="AM188" s="62"/>
      <c r="AN188" s="62"/>
      <c r="AO188" s="62"/>
      <c r="AP188" s="62"/>
      <c r="AQ188" s="62"/>
      <c r="AR188" s="62"/>
      <c r="AS188" s="62"/>
      <c r="AT188" s="62"/>
      <c r="AU188" s="62"/>
      <c r="AV188" s="62"/>
      <c r="AW188" s="62"/>
      <c r="AX188" s="62"/>
      <c r="AY188" s="62"/>
      <c r="AZ188" s="62"/>
      <c r="BA188" s="62"/>
      <c r="BB188" s="62"/>
      <c r="BC188" s="62"/>
      <c r="BD188" s="62"/>
      <c r="BE188" s="62"/>
      <c r="BF188" s="62"/>
      <c r="BG188" s="62"/>
      <c r="BH188" s="62"/>
      <c r="BI188" s="62"/>
      <c r="BJ188" s="62"/>
      <c r="BK188" s="62"/>
      <c r="BL188" s="62"/>
      <c r="BM188" s="62"/>
      <c r="BN188" s="62"/>
      <c r="BO188" s="62"/>
      <c r="BP188" s="62"/>
      <c r="BQ188" s="62"/>
      <c r="BR188" s="62"/>
      <c r="BS188" s="62"/>
      <c r="BT188" s="62"/>
      <c r="BU188" s="62"/>
      <c r="BV188" s="62"/>
      <c r="BW188" s="62"/>
      <c r="BX188" s="62"/>
      <c r="BY188" s="62"/>
      <c r="BZ188" s="62"/>
      <c r="CA188" s="62"/>
      <c r="CB188" s="62"/>
      <c r="CC188" s="62"/>
      <c r="CD188" s="62"/>
      <c r="CE188" s="62"/>
      <c r="CF188" s="62"/>
      <c r="CG188" s="62"/>
      <c r="CH188" s="62"/>
      <c r="CI188" s="62"/>
      <c r="CJ188" s="62"/>
      <c r="CK188" s="62"/>
      <c r="CL188" s="62"/>
      <c r="CM188" s="62"/>
      <c r="CN188" s="62"/>
      <c r="CO188" s="62"/>
      <c r="CP188" s="62"/>
      <c r="CQ188" s="62"/>
      <c r="CR188" s="62"/>
      <c r="CS188" s="62"/>
      <c r="CT188" s="62"/>
      <c r="CU188" s="62"/>
      <c r="CV188" s="62"/>
      <c r="CW188" s="62"/>
      <c r="CX188" s="62"/>
      <c r="CY188" s="62"/>
      <c r="CZ188" s="62"/>
      <c r="DA188" s="62"/>
      <c r="DB188" s="62"/>
      <c r="DC188" s="62"/>
      <c r="DD188" s="62"/>
      <c r="DE188" s="62"/>
      <c r="DF188" s="62"/>
      <c r="DG188" s="62"/>
      <c r="DH188" s="62"/>
      <c r="DI188" s="62"/>
      <c r="DJ188" s="62"/>
      <c r="DK188" s="62"/>
      <c r="DL188" s="62"/>
      <c r="DM188" s="62"/>
      <c r="DN188" s="62"/>
      <c r="DO188" s="62"/>
      <c r="DP188" s="62"/>
      <c r="DQ188" s="62"/>
      <c r="DR188" s="62"/>
      <c r="DS188" s="62"/>
      <c r="DT188" s="62"/>
      <c r="DU188" s="62"/>
      <c r="DV188" s="62"/>
      <c r="DW188" s="62"/>
      <c r="DX188" s="62"/>
      <c r="DY188" s="62"/>
      <c r="DZ188" s="62"/>
      <c r="EA188" s="62"/>
      <c r="EB188" s="62"/>
      <c r="EC188" s="62"/>
      <c r="ED188" s="62"/>
      <c r="EE188" s="62"/>
      <c r="EF188" s="62"/>
      <c r="EG188" s="62"/>
      <c r="EH188" s="62"/>
      <c r="EI188" s="62"/>
      <c r="EJ188" s="62"/>
      <c r="EK188" s="62"/>
      <c r="EL188" s="62"/>
      <c r="EM188" s="62"/>
      <c r="EN188" s="62"/>
      <c r="EO188" s="62"/>
      <c r="EP188" s="62"/>
      <c r="EQ188" s="62"/>
      <c r="ER188" s="62"/>
      <c r="ES188" s="62"/>
      <c r="ET188" s="62"/>
      <c r="EU188" s="62"/>
      <c r="EV188" s="62"/>
      <c r="EW188" s="62"/>
      <c r="EX188" s="62"/>
    </row>
    <row r="189" spans="1:154" ht="13.15" hidden="1" x14ac:dyDescent="0.35">
      <c r="A189" s="147"/>
      <c r="B189" s="28"/>
      <c r="C189" s="28"/>
      <c r="D189" s="29"/>
      <c r="E189" s="63"/>
      <c r="F189" s="63"/>
      <c r="G189" s="63"/>
      <c r="H189" s="63"/>
      <c r="I189" s="63"/>
      <c r="J189" s="63"/>
      <c r="K189" s="63"/>
      <c r="L189" s="63"/>
      <c r="M189" s="63"/>
      <c r="N189" s="63"/>
      <c r="O189" s="63"/>
      <c r="P189" s="63"/>
      <c r="Q189" s="63"/>
      <c r="R189" s="63"/>
      <c r="S189" s="63"/>
      <c r="T189" s="63"/>
      <c r="U189" s="63"/>
      <c r="V189" s="63"/>
      <c r="W189" s="63"/>
      <c r="X189" s="63"/>
      <c r="Y189" s="63"/>
      <c r="Z189" s="63"/>
      <c r="AA189" s="63"/>
      <c r="AB189" s="63"/>
      <c r="AC189" s="63"/>
      <c r="AD189" s="63"/>
      <c r="AE189" s="63"/>
      <c r="AF189" s="63"/>
      <c r="AG189" s="63"/>
      <c r="AH189" s="63"/>
      <c r="AI189" s="63"/>
      <c r="AJ189" s="63"/>
      <c r="AK189" s="63"/>
      <c r="AL189" s="63"/>
      <c r="AM189" s="63"/>
      <c r="AN189" s="63"/>
      <c r="AO189" s="63"/>
      <c r="AP189" s="63"/>
      <c r="AQ189" s="63"/>
      <c r="AR189" s="63"/>
      <c r="AS189" s="63"/>
      <c r="AT189" s="63"/>
      <c r="AU189" s="63"/>
      <c r="AV189" s="63"/>
      <c r="AW189" s="63"/>
      <c r="AX189" s="63"/>
      <c r="AY189" s="63"/>
      <c r="AZ189" s="63"/>
      <c r="BA189" s="63"/>
      <c r="BB189" s="63"/>
      <c r="BC189" s="63"/>
      <c r="BD189" s="63"/>
      <c r="BE189" s="63"/>
      <c r="BF189" s="63"/>
      <c r="BG189" s="63"/>
      <c r="BH189" s="63"/>
      <c r="BI189" s="63"/>
      <c r="BJ189" s="63"/>
      <c r="BK189" s="63"/>
      <c r="BL189" s="63"/>
      <c r="BM189" s="63"/>
      <c r="BN189" s="63"/>
      <c r="BO189" s="63"/>
      <c r="BP189" s="63"/>
      <c r="BQ189" s="63"/>
      <c r="BR189" s="63"/>
      <c r="BS189" s="63"/>
      <c r="BT189" s="63"/>
      <c r="BU189" s="63"/>
      <c r="BV189" s="63"/>
      <c r="BW189" s="63"/>
      <c r="BX189" s="63"/>
      <c r="BY189" s="63"/>
      <c r="BZ189" s="63"/>
      <c r="CA189" s="63"/>
      <c r="CB189" s="63"/>
      <c r="CC189" s="63"/>
      <c r="CD189" s="63"/>
      <c r="CE189" s="63"/>
      <c r="CF189" s="63"/>
      <c r="CG189" s="63"/>
      <c r="CH189" s="63"/>
      <c r="CI189" s="63"/>
      <c r="CJ189" s="63"/>
      <c r="CK189" s="63"/>
      <c r="CL189" s="63"/>
      <c r="CM189" s="63"/>
      <c r="CN189" s="63"/>
      <c r="CO189" s="63"/>
      <c r="CP189" s="63"/>
      <c r="CQ189" s="63"/>
      <c r="CR189" s="63"/>
      <c r="CS189" s="63"/>
      <c r="CT189" s="63"/>
      <c r="CU189" s="63"/>
      <c r="CV189" s="63"/>
      <c r="CW189" s="63"/>
      <c r="CX189" s="63"/>
      <c r="CY189" s="63"/>
      <c r="CZ189" s="63"/>
      <c r="DA189" s="63"/>
      <c r="DB189" s="63"/>
      <c r="DC189" s="63"/>
      <c r="DD189" s="63"/>
      <c r="DE189" s="63"/>
      <c r="DF189" s="63"/>
      <c r="DG189" s="63"/>
      <c r="DH189" s="63"/>
      <c r="DI189" s="63"/>
      <c r="DJ189" s="63"/>
      <c r="DK189" s="63"/>
      <c r="DL189" s="63"/>
      <c r="DM189" s="63"/>
      <c r="DN189" s="63"/>
      <c r="DO189" s="63"/>
      <c r="DP189" s="63"/>
      <c r="DQ189" s="63"/>
      <c r="DR189" s="63"/>
      <c r="DS189" s="63"/>
      <c r="DT189" s="63"/>
      <c r="DU189" s="63"/>
      <c r="DV189" s="63"/>
      <c r="DW189" s="63"/>
      <c r="DX189" s="63"/>
      <c r="DY189" s="63"/>
      <c r="DZ189" s="63"/>
      <c r="EA189" s="63"/>
      <c r="EB189" s="63"/>
      <c r="EC189" s="63"/>
      <c r="ED189" s="63"/>
      <c r="EE189" s="63"/>
      <c r="EF189" s="63"/>
      <c r="EG189" s="63"/>
      <c r="EH189" s="63"/>
      <c r="EI189" s="63"/>
      <c r="EJ189" s="63"/>
      <c r="EK189" s="63"/>
      <c r="EL189" s="63"/>
      <c r="EM189" s="63"/>
      <c r="EN189" s="63"/>
      <c r="EO189" s="63"/>
      <c r="EP189" s="63"/>
      <c r="EQ189" s="63"/>
      <c r="ER189" s="63"/>
      <c r="ES189" s="63"/>
      <c r="ET189" s="63"/>
      <c r="EU189" s="63"/>
      <c r="EV189" s="63"/>
      <c r="EW189" s="63"/>
      <c r="EX189" s="63"/>
    </row>
    <row r="190" spans="1:154" ht="25.5" hidden="1" x14ac:dyDescent="0.35">
      <c r="A190" s="150" t="s">
        <v>353</v>
      </c>
      <c r="B190" s="27" t="s">
        <v>279</v>
      </c>
      <c r="C190" s="27" t="s">
        <v>351</v>
      </c>
      <c r="D190" s="83" t="s">
        <v>352</v>
      </c>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c r="AL190" s="62"/>
      <c r="AM190" s="62"/>
      <c r="AN190" s="62"/>
      <c r="AO190" s="62"/>
      <c r="AP190" s="62"/>
      <c r="AQ190" s="62"/>
      <c r="AR190" s="62"/>
      <c r="AS190" s="62"/>
      <c r="AT190" s="62"/>
      <c r="AU190" s="62"/>
      <c r="AV190" s="62"/>
      <c r="AW190" s="62"/>
      <c r="AX190" s="62"/>
      <c r="AY190" s="62"/>
      <c r="AZ190" s="62"/>
      <c r="BA190" s="62"/>
      <c r="BB190" s="62"/>
      <c r="BC190" s="62"/>
      <c r="BD190" s="62"/>
      <c r="BE190" s="62"/>
      <c r="BF190" s="62"/>
      <c r="BG190" s="62"/>
      <c r="BH190" s="62"/>
      <c r="BI190" s="62"/>
      <c r="BJ190" s="62"/>
      <c r="BK190" s="62"/>
      <c r="BL190" s="62"/>
      <c r="BM190" s="62"/>
      <c r="BN190" s="62"/>
      <c r="BO190" s="62"/>
      <c r="BP190" s="62"/>
      <c r="BQ190" s="62"/>
      <c r="BR190" s="62"/>
      <c r="BS190" s="62"/>
      <c r="BT190" s="62"/>
      <c r="BU190" s="62"/>
      <c r="BV190" s="62"/>
      <c r="BW190" s="62"/>
      <c r="BX190" s="62"/>
      <c r="BY190" s="62"/>
      <c r="BZ190" s="62"/>
      <c r="CA190" s="62"/>
      <c r="CB190" s="62"/>
      <c r="CC190" s="62"/>
      <c r="CD190" s="62"/>
      <c r="CE190" s="62"/>
      <c r="CF190" s="62"/>
      <c r="CG190" s="62"/>
      <c r="CH190" s="62"/>
      <c r="CI190" s="62"/>
      <c r="CJ190" s="62"/>
      <c r="CK190" s="62"/>
      <c r="CL190" s="62"/>
      <c r="CM190" s="62"/>
      <c r="CN190" s="62"/>
      <c r="CO190" s="62"/>
      <c r="CP190" s="62"/>
      <c r="CQ190" s="62"/>
      <c r="CR190" s="62"/>
      <c r="CS190" s="62"/>
      <c r="CT190" s="62"/>
      <c r="CU190" s="62"/>
      <c r="CV190" s="62"/>
      <c r="CW190" s="62"/>
      <c r="CX190" s="62"/>
      <c r="CY190" s="62"/>
      <c r="CZ190" s="62"/>
      <c r="DA190" s="62"/>
      <c r="DB190" s="62"/>
      <c r="DC190" s="62"/>
      <c r="DD190" s="62"/>
      <c r="DE190" s="62"/>
      <c r="DF190" s="62"/>
      <c r="DG190" s="62"/>
      <c r="DH190" s="62"/>
      <c r="DI190" s="62"/>
      <c r="DJ190" s="62"/>
      <c r="DK190" s="62"/>
      <c r="DL190" s="62"/>
      <c r="DM190" s="62"/>
      <c r="DN190" s="62"/>
      <c r="DO190" s="62"/>
      <c r="DP190" s="62"/>
      <c r="DQ190" s="62"/>
      <c r="DR190" s="62"/>
      <c r="DS190" s="62"/>
      <c r="DT190" s="62"/>
      <c r="DU190" s="62"/>
      <c r="DV190" s="62"/>
      <c r="DW190" s="62"/>
      <c r="DX190" s="62"/>
      <c r="DY190" s="62"/>
      <c r="DZ190" s="62"/>
      <c r="EA190" s="62"/>
      <c r="EB190" s="62"/>
      <c r="EC190" s="62"/>
      <c r="ED190" s="62"/>
      <c r="EE190" s="62"/>
      <c r="EF190" s="62"/>
      <c r="EG190" s="62"/>
      <c r="EH190" s="62"/>
      <c r="EI190" s="62"/>
      <c r="EJ190" s="62"/>
      <c r="EK190" s="62"/>
      <c r="EL190" s="62"/>
      <c r="EM190" s="62"/>
      <c r="EN190" s="62"/>
      <c r="EO190" s="62"/>
      <c r="EP190" s="62"/>
      <c r="EQ190" s="62"/>
      <c r="ER190" s="62"/>
      <c r="ES190" s="62"/>
      <c r="ET190" s="62"/>
      <c r="EU190" s="62"/>
      <c r="EV190" s="62"/>
      <c r="EW190" s="62"/>
      <c r="EX190" s="62"/>
    </row>
    <row r="191" spans="1:154" ht="13.15" hidden="1" x14ac:dyDescent="0.35">
      <c r="A191" s="147"/>
      <c r="B191" s="28"/>
      <c r="C191" s="28"/>
      <c r="D191" s="29"/>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3"/>
      <c r="AC191" s="63"/>
      <c r="AD191" s="63"/>
      <c r="AE191" s="63"/>
      <c r="AF191" s="63"/>
      <c r="AG191" s="63"/>
      <c r="AH191" s="63"/>
      <c r="AI191" s="63"/>
      <c r="AJ191" s="63"/>
      <c r="AK191" s="63"/>
      <c r="AL191" s="63"/>
      <c r="AM191" s="63"/>
      <c r="AN191" s="63"/>
      <c r="AO191" s="63"/>
      <c r="AP191" s="63"/>
      <c r="AQ191" s="63"/>
      <c r="AR191" s="63"/>
      <c r="AS191" s="63"/>
      <c r="AT191" s="63"/>
      <c r="AU191" s="63"/>
      <c r="AV191" s="63"/>
      <c r="AW191" s="63"/>
      <c r="AX191" s="63"/>
      <c r="AY191" s="63"/>
      <c r="AZ191" s="63"/>
      <c r="BA191" s="63"/>
      <c r="BB191" s="63"/>
      <c r="BC191" s="63"/>
      <c r="BD191" s="63"/>
      <c r="BE191" s="63"/>
      <c r="BF191" s="63"/>
      <c r="BG191" s="63"/>
      <c r="BH191" s="63"/>
      <c r="BI191" s="63"/>
      <c r="BJ191" s="63"/>
      <c r="BK191" s="63"/>
      <c r="BL191" s="63"/>
      <c r="BM191" s="63"/>
      <c r="BN191" s="63"/>
      <c r="BO191" s="63"/>
      <c r="BP191" s="63"/>
      <c r="BQ191" s="63"/>
      <c r="BR191" s="63"/>
      <c r="BS191" s="63"/>
      <c r="BT191" s="63"/>
      <c r="BU191" s="63"/>
      <c r="BV191" s="63"/>
      <c r="BW191" s="63"/>
      <c r="BX191" s="63"/>
      <c r="BY191" s="63"/>
      <c r="BZ191" s="63"/>
      <c r="CA191" s="63"/>
      <c r="CB191" s="63"/>
      <c r="CC191" s="63"/>
      <c r="CD191" s="63"/>
      <c r="CE191" s="63"/>
      <c r="CF191" s="63"/>
      <c r="CG191" s="63"/>
      <c r="CH191" s="63"/>
      <c r="CI191" s="63"/>
      <c r="CJ191" s="63"/>
      <c r="CK191" s="63"/>
      <c r="CL191" s="63"/>
      <c r="CM191" s="63"/>
      <c r="CN191" s="63"/>
      <c r="CO191" s="63"/>
      <c r="CP191" s="63"/>
      <c r="CQ191" s="63"/>
      <c r="CR191" s="63"/>
      <c r="CS191" s="63"/>
      <c r="CT191" s="63"/>
      <c r="CU191" s="63"/>
      <c r="CV191" s="63"/>
      <c r="CW191" s="63"/>
      <c r="CX191" s="63"/>
      <c r="CY191" s="63"/>
      <c r="CZ191" s="63"/>
      <c r="DA191" s="63"/>
      <c r="DB191" s="63"/>
      <c r="DC191" s="63"/>
      <c r="DD191" s="63"/>
      <c r="DE191" s="63"/>
      <c r="DF191" s="63"/>
      <c r="DG191" s="63"/>
      <c r="DH191" s="63"/>
      <c r="DI191" s="63"/>
      <c r="DJ191" s="63"/>
      <c r="DK191" s="63"/>
      <c r="DL191" s="63"/>
      <c r="DM191" s="63"/>
      <c r="DN191" s="63"/>
      <c r="DO191" s="63"/>
      <c r="DP191" s="63"/>
      <c r="DQ191" s="63"/>
      <c r="DR191" s="63"/>
      <c r="DS191" s="63"/>
      <c r="DT191" s="63"/>
      <c r="DU191" s="63"/>
      <c r="DV191" s="63"/>
      <c r="DW191" s="63"/>
      <c r="DX191" s="63"/>
      <c r="DY191" s="63"/>
      <c r="DZ191" s="63"/>
      <c r="EA191" s="63"/>
      <c r="EB191" s="63"/>
      <c r="EC191" s="63"/>
      <c r="ED191" s="63"/>
      <c r="EE191" s="63"/>
      <c r="EF191" s="63"/>
      <c r="EG191" s="63"/>
      <c r="EH191" s="63"/>
      <c r="EI191" s="63"/>
      <c r="EJ191" s="63"/>
      <c r="EK191" s="63"/>
      <c r="EL191" s="63"/>
      <c r="EM191" s="63"/>
      <c r="EN191" s="63"/>
      <c r="EO191" s="63"/>
      <c r="EP191" s="63"/>
      <c r="EQ191" s="63"/>
      <c r="ER191" s="63"/>
      <c r="ES191" s="63"/>
      <c r="ET191" s="63"/>
      <c r="EU191" s="63"/>
      <c r="EV191" s="63"/>
      <c r="EW191" s="63"/>
      <c r="EX191" s="63"/>
    </row>
    <row r="192" spans="1:154" hidden="1" x14ac:dyDescent="0.35">
      <c r="A192" s="150" t="s">
        <v>356</v>
      </c>
      <c r="B192" s="27" t="s">
        <v>279</v>
      </c>
      <c r="C192" s="27" t="s">
        <v>354</v>
      </c>
      <c r="D192" s="83" t="s">
        <v>355</v>
      </c>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c r="AL192" s="62"/>
      <c r="AM192" s="62"/>
      <c r="AN192" s="62"/>
      <c r="AO192" s="62"/>
      <c r="AP192" s="62"/>
      <c r="AQ192" s="62"/>
      <c r="AR192" s="62"/>
      <c r="AS192" s="62"/>
      <c r="AT192" s="62"/>
      <c r="AU192" s="62"/>
      <c r="AV192" s="62"/>
      <c r="AW192" s="62"/>
      <c r="AX192" s="62"/>
      <c r="AY192" s="62"/>
      <c r="AZ192" s="62"/>
      <c r="BA192" s="62"/>
      <c r="BB192" s="62"/>
      <c r="BC192" s="62"/>
      <c r="BD192" s="62"/>
      <c r="BE192" s="62"/>
      <c r="BF192" s="62"/>
      <c r="BG192" s="62"/>
      <c r="BH192" s="62"/>
      <c r="BI192" s="62"/>
      <c r="BJ192" s="62"/>
      <c r="BK192" s="62"/>
      <c r="BL192" s="62"/>
      <c r="BM192" s="62"/>
      <c r="BN192" s="62"/>
      <c r="BO192" s="62"/>
      <c r="BP192" s="62"/>
      <c r="BQ192" s="62"/>
      <c r="BR192" s="62"/>
      <c r="BS192" s="62"/>
      <c r="BT192" s="62"/>
      <c r="BU192" s="62"/>
      <c r="BV192" s="62"/>
      <c r="BW192" s="62"/>
      <c r="BX192" s="62"/>
      <c r="BY192" s="62"/>
      <c r="BZ192" s="62"/>
      <c r="CA192" s="62"/>
      <c r="CB192" s="62"/>
      <c r="CC192" s="62"/>
      <c r="CD192" s="62"/>
      <c r="CE192" s="62"/>
      <c r="CF192" s="62"/>
      <c r="CG192" s="62"/>
      <c r="CH192" s="62"/>
      <c r="CI192" s="62"/>
      <c r="CJ192" s="62"/>
      <c r="CK192" s="62"/>
      <c r="CL192" s="62"/>
      <c r="CM192" s="62"/>
      <c r="CN192" s="62"/>
      <c r="CO192" s="62"/>
      <c r="CP192" s="62"/>
      <c r="CQ192" s="62"/>
      <c r="CR192" s="62"/>
      <c r="CS192" s="62"/>
      <c r="CT192" s="62"/>
      <c r="CU192" s="62"/>
      <c r="CV192" s="62"/>
      <c r="CW192" s="62"/>
      <c r="CX192" s="62"/>
      <c r="CY192" s="62"/>
      <c r="CZ192" s="62"/>
      <c r="DA192" s="62"/>
      <c r="DB192" s="62"/>
      <c r="DC192" s="62"/>
      <c r="DD192" s="62"/>
      <c r="DE192" s="62"/>
      <c r="DF192" s="62"/>
      <c r="DG192" s="62"/>
      <c r="DH192" s="62"/>
      <c r="DI192" s="62"/>
      <c r="DJ192" s="62"/>
      <c r="DK192" s="62"/>
      <c r="DL192" s="62"/>
      <c r="DM192" s="62"/>
      <c r="DN192" s="62"/>
      <c r="DO192" s="62"/>
      <c r="DP192" s="62"/>
      <c r="DQ192" s="62"/>
      <c r="DR192" s="62"/>
      <c r="DS192" s="62"/>
      <c r="DT192" s="62"/>
      <c r="DU192" s="62"/>
      <c r="DV192" s="62"/>
      <c r="DW192" s="62"/>
      <c r="DX192" s="62"/>
      <c r="DY192" s="62"/>
      <c r="DZ192" s="62"/>
      <c r="EA192" s="62"/>
      <c r="EB192" s="62"/>
      <c r="EC192" s="62"/>
      <c r="ED192" s="62"/>
      <c r="EE192" s="62"/>
      <c r="EF192" s="62"/>
      <c r="EG192" s="62"/>
      <c r="EH192" s="62"/>
      <c r="EI192" s="62"/>
      <c r="EJ192" s="62"/>
      <c r="EK192" s="62"/>
      <c r="EL192" s="62"/>
      <c r="EM192" s="62"/>
      <c r="EN192" s="62"/>
      <c r="EO192" s="62"/>
      <c r="EP192" s="62"/>
      <c r="EQ192" s="62"/>
      <c r="ER192" s="62"/>
      <c r="ES192" s="62"/>
      <c r="ET192" s="62"/>
      <c r="EU192" s="62"/>
      <c r="EV192" s="62"/>
      <c r="EW192" s="62"/>
      <c r="EX192" s="62"/>
    </row>
    <row r="193" spans="1:154" ht="13.15" hidden="1" x14ac:dyDescent="0.35">
      <c r="A193" s="147"/>
      <c r="B193" s="28"/>
      <c r="C193" s="28"/>
      <c r="D193" s="29"/>
      <c r="E193" s="63"/>
      <c r="F193" s="63"/>
      <c r="G193" s="63"/>
      <c r="H193" s="63"/>
      <c r="I193" s="63"/>
      <c r="J193" s="63"/>
      <c r="K193" s="63"/>
      <c r="L193" s="63"/>
      <c r="M193" s="63"/>
      <c r="N193" s="63"/>
      <c r="O193" s="63"/>
      <c r="P193" s="63"/>
      <c r="Q193" s="63"/>
      <c r="R193" s="63"/>
      <c r="S193" s="63"/>
      <c r="T193" s="63"/>
      <c r="U193" s="63"/>
      <c r="V193" s="63"/>
      <c r="W193" s="63"/>
      <c r="X193" s="63"/>
      <c r="Y193" s="63"/>
      <c r="Z193" s="63"/>
      <c r="AA193" s="63"/>
      <c r="AB193" s="63"/>
      <c r="AC193" s="63"/>
      <c r="AD193" s="63"/>
      <c r="AE193" s="63"/>
      <c r="AF193" s="63"/>
      <c r="AG193" s="63"/>
      <c r="AH193" s="63"/>
      <c r="AI193" s="63"/>
      <c r="AJ193" s="63"/>
      <c r="AK193" s="63"/>
      <c r="AL193" s="63"/>
      <c r="AM193" s="63"/>
      <c r="AN193" s="63"/>
      <c r="AO193" s="63"/>
      <c r="AP193" s="63"/>
      <c r="AQ193" s="63"/>
      <c r="AR193" s="63"/>
      <c r="AS193" s="63"/>
      <c r="AT193" s="63"/>
      <c r="AU193" s="63"/>
      <c r="AV193" s="63"/>
      <c r="AW193" s="63"/>
      <c r="AX193" s="63"/>
      <c r="AY193" s="63"/>
      <c r="AZ193" s="63"/>
      <c r="BA193" s="63"/>
      <c r="BB193" s="63"/>
      <c r="BC193" s="63"/>
      <c r="BD193" s="63"/>
      <c r="BE193" s="63"/>
      <c r="BF193" s="63"/>
      <c r="BG193" s="63"/>
      <c r="BH193" s="63"/>
      <c r="BI193" s="63"/>
      <c r="BJ193" s="63"/>
      <c r="BK193" s="63"/>
      <c r="BL193" s="63"/>
      <c r="BM193" s="63"/>
      <c r="BN193" s="63"/>
      <c r="BO193" s="63"/>
      <c r="BP193" s="63"/>
      <c r="BQ193" s="63"/>
      <c r="BR193" s="63"/>
      <c r="BS193" s="63"/>
      <c r="BT193" s="63"/>
      <c r="BU193" s="63"/>
      <c r="BV193" s="63"/>
      <c r="BW193" s="63"/>
      <c r="BX193" s="63"/>
      <c r="BY193" s="63"/>
      <c r="BZ193" s="63"/>
      <c r="CA193" s="63"/>
      <c r="CB193" s="63"/>
      <c r="CC193" s="63"/>
      <c r="CD193" s="63"/>
      <c r="CE193" s="63"/>
      <c r="CF193" s="63"/>
      <c r="CG193" s="63"/>
      <c r="CH193" s="63"/>
      <c r="CI193" s="63"/>
      <c r="CJ193" s="63"/>
      <c r="CK193" s="63"/>
      <c r="CL193" s="63"/>
      <c r="CM193" s="63"/>
      <c r="CN193" s="63"/>
      <c r="CO193" s="63"/>
      <c r="CP193" s="63"/>
      <c r="CQ193" s="63"/>
      <c r="CR193" s="63"/>
      <c r="CS193" s="63"/>
      <c r="CT193" s="63"/>
      <c r="CU193" s="63"/>
      <c r="CV193" s="63"/>
      <c r="CW193" s="63"/>
      <c r="CX193" s="63"/>
      <c r="CY193" s="63"/>
      <c r="CZ193" s="63"/>
      <c r="DA193" s="63"/>
      <c r="DB193" s="63"/>
      <c r="DC193" s="63"/>
      <c r="DD193" s="63"/>
      <c r="DE193" s="63"/>
      <c r="DF193" s="63"/>
      <c r="DG193" s="63"/>
      <c r="DH193" s="63"/>
      <c r="DI193" s="63"/>
      <c r="DJ193" s="63"/>
      <c r="DK193" s="63"/>
      <c r="DL193" s="63"/>
      <c r="DM193" s="63"/>
      <c r="DN193" s="63"/>
      <c r="DO193" s="63"/>
      <c r="DP193" s="63"/>
      <c r="DQ193" s="63"/>
      <c r="DR193" s="63"/>
      <c r="DS193" s="63"/>
      <c r="DT193" s="63"/>
      <c r="DU193" s="63"/>
      <c r="DV193" s="63"/>
      <c r="DW193" s="63"/>
      <c r="DX193" s="63"/>
      <c r="DY193" s="63"/>
      <c r="DZ193" s="63"/>
      <c r="EA193" s="63"/>
      <c r="EB193" s="63"/>
      <c r="EC193" s="63"/>
      <c r="ED193" s="63"/>
      <c r="EE193" s="63"/>
      <c r="EF193" s="63"/>
      <c r="EG193" s="63"/>
      <c r="EH193" s="63"/>
      <c r="EI193" s="63"/>
      <c r="EJ193" s="63"/>
      <c r="EK193" s="63"/>
      <c r="EL193" s="63"/>
      <c r="EM193" s="63"/>
      <c r="EN193" s="63"/>
      <c r="EO193" s="63"/>
      <c r="EP193" s="63"/>
      <c r="EQ193" s="63"/>
      <c r="ER193" s="63"/>
      <c r="ES193" s="63"/>
      <c r="ET193" s="63"/>
      <c r="EU193" s="63"/>
      <c r="EV193" s="63"/>
      <c r="EW193" s="63"/>
      <c r="EX193" s="63"/>
    </row>
    <row r="194" spans="1:154" ht="25.5" hidden="1" x14ac:dyDescent="0.35">
      <c r="A194" s="150" t="s">
        <v>357</v>
      </c>
      <c r="B194" s="27" t="s">
        <v>279</v>
      </c>
      <c r="C194" s="102" t="s">
        <v>358</v>
      </c>
      <c r="D194" s="83" t="s">
        <v>806</v>
      </c>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c r="AL194" s="62"/>
      <c r="AM194" s="62"/>
      <c r="AN194" s="62"/>
      <c r="AO194" s="62"/>
      <c r="AP194" s="62"/>
      <c r="AQ194" s="62"/>
      <c r="AR194" s="62"/>
      <c r="AS194" s="62"/>
      <c r="AT194" s="62"/>
      <c r="AU194" s="62"/>
      <c r="AV194" s="62"/>
      <c r="AW194" s="62"/>
      <c r="AX194" s="62"/>
      <c r="AY194" s="62"/>
      <c r="AZ194" s="62"/>
      <c r="BA194" s="62"/>
      <c r="BB194" s="62"/>
      <c r="BC194" s="62"/>
      <c r="BD194" s="62"/>
      <c r="BE194" s="62"/>
      <c r="BF194" s="62"/>
      <c r="BG194" s="62"/>
      <c r="BH194" s="62"/>
      <c r="BI194" s="62"/>
      <c r="BJ194" s="62"/>
      <c r="BK194" s="62"/>
      <c r="BL194" s="62"/>
      <c r="BM194" s="62"/>
      <c r="BN194" s="62"/>
      <c r="BO194" s="62"/>
      <c r="BP194" s="62"/>
      <c r="BQ194" s="62"/>
      <c r="BR194" s="62"/>
      <c r="BS194" s="62"/>
      <c r="BT194" s="62"/>
      <c r="BU194" s="62"/>
      <c r="BV194" s="62"/>
      <c r="BW194" s="62"/>
      <c r="BX194" s="62"/>
      <c r="BY194" s="62"/>
      <c r="BZ194" s="62"/>
      <c r="CA194" s="62"/>
      <c r="CB194" s="62"/>
      <c r="CC194" s="62"/>
      <c r="CD194" s="62"/>
      <c r="CE194" s="62"/>
      <c r="CF194" s="62"/>
      <c r="CG194" s="62"/>
      <c r="CH194" s="62"/>
      <c r="CI194" s="62"/>
      <c r="CJ194" s="62"/>
      <c r="CK194" s="62"/>
      <c r="CL194" s="62"/>
      <c r="CM194" s="62"/>
      <c r="CN194" s="62"/>
      <c r="CO194" s="62"/>
      <c r="CP194" s="62"/>
      <c r="CQ194" s="62"/>
      <c r="CR194" s="62"/>
      <c r="CS194" s="62"/>
      <c r="CT194" s="62"/>
      <c r="CU194" s="62"/>
      <c r="CV194" s="62"/>
      <c r="CW194" s="62"/>
      <c r="CX194" s="62"/>
      <c r="CY194" s="62"/>
      <c r="CZ194" s="62"/>
      <c r="DA194" s="62"/>
      <c r="DB194" s="62"/>
      <c r="DC194" s="62"/>
      <c r="DD194" s="62"/>
      <c r="DE194" s="62"/>
      <c r="DF194" s="62"/>
      <c r="DG194" s="62"/>
      <c r="DH194" s="62"/>
      <c r="DI194" s="62"/>
      <c r="DJ194" s="62"/>
      <c r="DK194" s="62"/>
      <c r="DL194" s="62"/>
      <c r="DM194" s="62"/>
      <c r="DN194" s="62"/>
      <c r="DO194" s="62"/>
      <c r="DP194" s="62"/>
      <c r="DQ194" s="62"/>
      <c r="DR194" s="62"/>
      <c r="DS194" s="62"/>
      <c r="DT194" s="62"/>
      <c r="DU194" s="62"/>
      <c r="DV194" s="62"/>
      <c r="DW194" s="62"/>
      <c r="DX194" s="62"/>
      <c r="DY194" s="62"/>
      <c r="DZ194" s="62"/>
      <c r="EA194" s="62"/>
      <c r="EB194" s="62"/>
      <c r="EC194" s="62"/>
      <c r="ED194" s="62"/>
      <c r="EE194" s="62"/>
      <c r="EF194" s="62"/>
      <c r="EG194" s="62"/>
      <c r="EH194" s="62"/>
      <c r="EI194" s="62"/>
      <c r="EJ194" s="62"/>
      <c r="EK194" s="62"/>
      <c r="EL194" s="62"/>
      <c r="EM194" s="62"/>
      <c r="EN194" s="62"/>
      <c r="EO194" s="62"/>
      <c r="EP194" s="62"/>
      <c r="EQ194" s="62"/>
      <c r="ER194" s="62"/>
      <c r="ES194" s="62"/>
      <c r="ET194" s="62"/>
      <c r="EU194" s="62"/>
      <c r="EV194" s="62"/>
      <c r="EW194" s="62"/>
      <c r="EX194" s="62"/>
    </row>
    <row r="195" spans="1:154" ht="91.15" hidden="1" x14ac:dyDescent="0.35">
      <c r="A195" s="147"/>
      <c r="B195" s="28"/>
      <c r="C195" s="28"/>
      <c r="D195" s="29" t="s">
        <v>805</v>
      </c>
      <c r="E195" s="63"/>
      <c r="F195" s="63"/>
      <c r="G195" s="63"/>
      <c r="H195" s="63"/>
      <c r="I195" s="63"/>
      <c r="J195" s="63"/>
      <c r="K195" s="63"/>
      <c r="L195" s="63"/>
      <c r="M195" s="63"/>
      <c r="N195" s="63"/>
      <c r="O195" s="63"/>
      <c r="P195" s="63"/>
      <c r="Q195" s="63"/>
      <c r="R195" s="63"/>
      <c r="S195" s="63"/>
      <c r="T195" s="63"/>
      <c r="U195" s="63"/>
      <c r="V195" s="63"/>
      <c r="W195" s="63"/>
      <c r="X195" s="63"/>
      <c r="Y195" s="63"/>
      <c r="Z195" s="63"/>
      <c r="AA195" s="63"/>
      <c r="AB195" s="63"/>
      <c r="AC195" s="63"/>
      <c r="AD195" s="63"/>
      <c r="AE195" s="63"/>
      <c r="AF195" s="63"/>
      <c r="AG195" s="63"/>
      <c r="AH195" s="63"/>
      <c r="AI195" s="63"/>
      <c r="AJ195" s="63"/>
      <c r="AK195" s="63"/>
      <c r="AL195" s="63"/>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c r="CK195" s="63"/>
      <c r="CL195" s="63"/>
      <c r="CM195" s="63"/>
      <c r="CN195" s="63"/>
      <c r="CO195" s="63"/>
      <c r="CP195" s="63"/>
      <c r="CQ195" s="63"/>
      <c r="CR195" s="63"/>
      <c r="CS195" s="63"/>
      <c r="CT195" s="63"/>
      <c r="CU195" s="63"/>
      <c r="CV195" s="63"/>
      <c r="CW195" s="63"/>
      <c r="CX195" s="63"/>
      <c r="CY195" s="63"/>
      <c r="CZ195" s="63"/>
      <c r="DA195" s="63"/>
      <c r="DB195" s="63"/>
      <c r="DC195" s="63"/>
      <c r="DD195" s="63"/>
      <c r="DE195" s="63"/>
      <c r="DF195" s="63"/>
      <c r="DG195" s="63"/>
      <c r="DH195" s="63"/>
      <c r="DI195" s="63"/>
      <c r="DJ195" s="63"/>
      <c r="DK195" s="63"/>
      <c r="DL195" s="63"/>
      <c r="DM195" s="63"/>
      <c r="DN195" s="63"/>
      <c r="DO195" s="63"/>
      <c r="DP195" s="63"/>
      <c r="DQ195" s="63"/>
      <c r="DR195" s="63"/>
      <c r="DS195" s="63"/>
      <c r="DT195" s="63"/>
      <c r="DU195" s="63"/>
      <c r="DV195" s="63"/>
      <c r="DW195" s="63"/>
      <c r="DX195" s="63"/>
      <c r="DY195" s="63"/>
      <c r="DZ195" s="63"/>
      <c r="EA195" s="63"/>
      <c r="EB195" s="63"/>
      <c r="EC195" s="63"/>
      <c r="ED195" s="63"/>
      <c r="EE195" s="63"/>
      <c r="EF195" s="63"/>
      <c r="EG195" s="63"/>
      <c r="EH195" s="63"/>
      <c r="EI195" s="63"/>
      <c r="EJ195" s="63"/>
      <c r="EK195" s="63"/>
      <c r="EL195" s="63"/>
      <c r="EM195" s="63"/>
      <c r="EN195" s="63"/>
      <c r="EO195" s="63"/>
      <c r="EP195" s="63"/>
      <c r="EQ195" s="63"/>
      <c r="ER195" s="63"/>
      <c r="ES195" s="63"/>
      <c r="ET195" s="63"/>
      <c r="EU195" s="63"/>
      <c r="EV195" s="63"/>
      <c r="EW195" s="63"/>
      <c r="EX195" s="63"/>
    </row>
    <row r="196" spans="1:154" ht="38.25" hidden="1" x14ac:dyDescent="0.35">
      <c r="A196" s="150" t="s">
        <v>1191</v>
      </c>
      <c r="B196" s="27" t="s">
        <v>279</v>
      </c>
      <c r="C196" s="102" t="s">
        <v>1183</v>
      </c>
      <c r="D196" s="83" t="s">
        <v>1174</v>
      </c>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c r="AL196" s="62"/>
      <c r="AM196" s="62"/>
      <c r="AN196" s="62"/>
      <c r="AO196" s="62"/>
      <c r="AP196" s="62"/>
      <c r="AQ196" s="62"/>
      <c r="AR196" s="62"/>
      <c r="AS196" s="62"/>
      <c r="AT196" s="62"/>
      <c r="AU196" s="62"/>
      <c r="AV196" s="62"/>
      <c r="AW196" s="62"/>
      <c r="AX196" s="62"/>
      <c r="AY196" s="62"/>
      <c r="AZ196" s="62"/>
      <c r="BA196" s="62"/>
      <c r="BB196" s="62"/>
      <c r="BC196" s="62"/>
      <c r="BD196" s="62"/>
      <c r="BE196" s="62"/>
      <c r="BF196" s="62"/>
      <c r="BG196" s="62"/>
      <c r="BH196" s="62"/>
      <c r="BI196" s="62"/>
      <c r="BJ196" s="62"/>
      <c r="BK196" s="62"/>
      <c r="BL196" s="62"/>
      <c r="BM196" s="62"/>
      <c r="BN196" s="62"/>
      <c r="BO196" s="62"/>
      <c r="BP196" s="62"/>
      <c r="BQ196" s="62"/>
      <c r="BR196" s="62"/>
      <c r="BS196" s="62"/>
      <c r="BT196" s="62"/>
      <c r="BU196" s="62"/>
      <c r="BV196" s="62"/>
      <c r="BW196" s="62"/>
      <c r="BX196" s="62"/>
      <c r="BY196" s="62"/>
      <c r="BZ196" s="62"/>
      <c r="CA196" s="62"/>
      <c r="CB196" s="62"/>
      <c r="CC196" s="62"/>
      <c r="CD196" s="62"/>
      <c r="CE196" s="62"/>
      <c r="CF196" s="62"/>
      <c r="CG196" s="62"/>
      <c r="CH196" s="62"/>
      <c r="CI196" s="62"/>
      <c r="CJ196" s="62"/>
      <c r="CK196" s="62"/>
      <c r="CL196" s="62"/>
      <c r="CM196" s="62"/>
      <c r="CN196" s="62"/>
      <c r="CO196" s="62"/>
      <c r="CP196" s="62"/>
      <c r="CQ196" s="62"/>
      <c r="CR196" s="62"/>
      <c r="CS196" s="62"/>
      <c r="CT196" s="62"/>
      <c r="CU196" s="62"/>
      <c r="CV196" s="62"/>
      <c r="CW196" s="62"/>
      <c r="CX196" s="62"/>
      <c r="CY196" s="62"/>
      <c r="CZ196" s="62"/>
      <c r="DA196" s="62"/>
      <c r="DB196" s="62"/>
      <c r="DC196" s="62"/>
      <c r="DD196" s="62"/>
      <c r="DE196" s="62"/>
      <c r="DF196" s="62"/>
      <c r="DG196" s="62"/>
      <c r="DH196" s="62"/>
      <c r="DI196" s="62"/>
      <c r="DJ196" s="62"/>
      <c r="DK196" s="62"/>
      <c r="DL196" s="62"/>
      <c r="DM196" s="62"/>
      <c r="DN196" s="62"/>
      <c r="DO196" s="62"/>
      <c r="DP196" s="62"/>
      <c r="DQ196" s="62"/>
      <c r="DR196" s="62"/>
      <c r="DS196" s="62"/>
      <c r="DT196" s="62"/>
      <c r="DU196" s="62"/>
      <c r="DV196" s="62"/>
      <c r="DW196" s="62"/>
      <c r="DX196" s="62"/>
      <c r="DY196" s="62"/>
      <c r="DZ196" s="62"/>
      <c r="EA196" s="62"/>
      <c r="EB196" s="62"/>
      <c r="EC196" s="62"/>
      <c r="ED196" s="62"/>
      <c r="EE196" s="62"/>
      <c r="EF196" s="62"/>
      <c r="EG196" s="62"/>
      <c r="EH196" s="62"/>
      <c r="EI196" s="62"/>
      <c r="EJ196" s="62"/>
      <c r="EK196" s="62"/>
      <c r="EL196" s="62"/>
      <c r="EM196" s="62"/>
      <c r="EN196" s="62"/>
      <c r="EO196" s="62"/>
      <c r="EP196" s="62"/>
      <c r="EQ196" s="62"/>
      <c r="ER196" s="62"/>
      <c r="ES196" s="62"/>
      <c r="ET196" s="62"/>
      <c r="EU196" s="62"/>
      <c r="EV196" s="62"/>
      <c r="EW196" s="62"/>
      <c r="EX196" s="62"/>
    </row>
    <row r="197" spans="1:154" ht="64.900000000000006" hidden="1" x14ac:dyDescent="0.35">
      <c r="A197" s="147"/>
      <c r="B197" s="28"/>
      <c r="C197" s="28"/>
      <c r="D197" s="157" t="s">
        <v>1184</v>
      </c>
      <c r="E197" s="63"/>
      <c r="F197" s="63"/>
      <c r="G197" s="63"/>
      <c r="H197" s="63"/>
      <c r="I197" s="63"/>
      <c r="J197" s="63"/>
      <c r="K197" s="63"/>
      <c r="L197" s="63"/>
      <c r="M197" s="63"/>
      <c r="N197" s="63"/>
      <c r="O197" s="63"/>
      <c r="P197" s="63"/>
      <c r="Q197" s="63"/>
      <c r="R197" s="63"/>
      <c r="S197" s="63"/>
      <c r="T197" s="63"/>
      <c r="U197" s="63"/>
      <c r="V197" s="63"/>
      <c r="W197" s="63"/>
      <c r="X197" s="63"/>
      <c r="Y197" s="63"/>
      <c r="Z197" s="63"/>
      <c r="AA197" s="63"/>
      <c r="AB197" s="63"/>
      <c r="AC197" s="63"/>
      <c r="AD197" s="63"/>
      <c r="AE197" s="63"/>
      <c r="AF197" s="63"/>
      <c r="AG197" s="63"/>
      <c r="AH197" s="63"/>
      <c r="AI197" s="63"/>
      <c r="AJ197" s="63"/>
      <c r="AK197" s="63"/>
      <c r="AL197" s="63"/>
      <c r="AM197" s="63"/>
      <c r="AN197" s="63"/>
      <c r="AO197" s="63"/>
      <c r="AP197" s="63"/>
      <c r="AQ197" s="63"/>
      <c r="AR197" s="63"/>
      <c r="AS197" s="63"/>
      <c r="AT197" s="63"/>
      <c r="AU197" s="63"/>
      <c r="AV197" s="63"/>
      <c r="AW197" s="63"/>
      <c r="AX197" s="63"/>
      <c r="AY197" s="63"/>
      <c r="AZ197" s="63"/>
      <c r="BA197" s="63"/>
      <c r="BB197" s="63"/>
      <c r="BC197" s="63"/>
      <c r="BD197" s="63"/>
      <c r="BE197" s="63"/>
      <c r="BF197" s="63"/>
      <c r="BG197" s="63"/>
      <c r="BH197" s="63"/>
      <c r="BI197" s="63"/>
      <c r="BJ197" s="63"/>
      <c r="BK197" s="63"/>
      <c r="BL197" s="63"/>
      <c r="BM197" s="63"/>
      <c r="BN197" s="63"/>
      <c r="BO197" s="63"/>
      <c r="BP197" s="63"/>
      <c r="BQ197" s="63"/>
      <c r="BR197" s="63"/>
      <c r="BS197" s="63"/>
      <c r="BT197" s="63"/>
      <c r="BU197" s="63"/>
      <c r="BV197" s="63"/>
      <c r="BW197" s="63"/>
      <c r="BX197" s="63"/>
      <c r="BY197" s="63"/>
      <c r="BZ197" s="63"/>
      <c r="CA197" s="63"/>
      <c r="CB197" s="63"/>
      <c r="CC197" s="63"/>
      <c r="CD197" s="63"/>
      <c r="CE197" s="63"/>
      <c r="CF197" s="63"/>
      <c r="CG197" s="63"/>
      <c r="CH197" s="63"/>
      <c r="CI197" s="63"/>
      <c r="CJ197" s="63"/>
      <c r="CK197" s="63"/>
      <c r="CL197" s="63"/>
      <c r="CM197" s="63"/>
      <c r="CN197" s="63"/>
      <c r="CO197" s="63"/>
      <c r="CP197" s="63"/>
      <c r="CQ197" s="63"/>
      <c r="CR197" s="63"/>
      <c r="CS197" s="63"/>
      <c r="CT197" s="63"/>
      <c r="CU197" s="63"/>
      <c r="CV197" s="63"/>
      <c r="CW197" s="63"/>
      <c r="CX197" s="63"/>
      <c r="CY197" s="63"/>
      <c r="CZ197" s="63"/>
      <c r="DA197" s="63"/>
      <c r="DB197" s="63"/>
      <c r="DC197" s="63"/>
      <c r="DD197" s="63"/>
      <c r="DE197" s="63"/>
      <c r="DF197" s="63"/>
      <c r="DG197" s="63"/>
      <c r="DH197" s="63"/>
      <c r="DI197" s="63"/>
      <c r="DJ197" s="63"/>
      <c r="DK197" s="63"/>
      <c r="DL197" s="63"/>
      <c r="DM197" s="63"/>
      <c r="DN197" s="63"/>
      <c r="DO197" s="63"/>
      <c r="DP197" s="63"/>
      <c r="DQ197" s="63"/>
      <c r="DR197" s="63"/>
      <c r="DS197" s="63"/>
      <c r="DT197" s="63"/>
      <c r="DU197" s="63"/>
      <c r="DV197" s="63"/>
      <c r="DW197" s="63"/>
      <c r="DX197" s="63"/>
      <c r="DY197" s="63"/>
      <c r="DZ197" s="63"/>
      <c r="EA197" s="63"/>
      <c r="EB197" s="63"/>
      <c r="EC197" s="63"/>
      <c r="ED197" s="63"/>
      <c r="EE197" s="63"/>
      <c r="EF197" s="63"/>
      <c r="EG197" s="63"/>
      <c r="EH197" s="63"/>
      <c r="EI197" s="63"/>
      <c r="EJ197" s="63"/>
      <c r="EK197" s="63"/>
      <c r="EL197" s="63"/>
      <c r="EM197" s="63"/>
      <c r="EN197" s="63"/>
      <c r="EO197" s="63"/>
      <c r="EP197" s="63"/>
      <c r="EQ197" s="63"/>
      <c r="ER197" s="63"/>
      <c r="ES197" s="63"/>
      <c r="ET197" s="63"/>
      <c r="EU197" s="63"/>
      <c r="EV197" s="63"/>
      <c r="EW197" s="63"/>
      <c r="EX197" s="63"/>
    </row>
    <row r="198" spans="1:154" x14ac:dyDescent="0.35">
      <c r="A198" s="187" t="s">
        <v>974</v>
      </c>
    </row>
  </sheetData>
  <sheetProtection deleteColumns="0"/>
  <mergeCells count="3">
    <mergeCell ref="A3:A6"/>
    <mergeCell ref="C3:C6"/>
    <mergeCell ref="A1:D2"/>
  </mergeCells>
  <phoneticPr fontId="22" type="noConversion"/>
  <conditionalFormatting sqref="E6:EX6">
    <cfRule type="containsText" dxfId="14" priority="1" stopIfTrue="1" operator="containsText" text="Colon">
      <formula>NOT(ISERROR(SEARCH("Colon",E6)))</formula>
    </cfRule>
  </conditionalFormatting>
  <conditionalFormatting sqref="E8:EX200">
    <cfRule type="cellIs" dxfId="13" priority="2" stopIfTrue="1" operator="equal">
      <formula>"PASS"</formula>
    </cfRule>
    <cfRule type="cellIs" dxfId="12" priority="3" stopIfTrue="1" operator="equal">
      <formula>"PASS with comments"</formula>
    </cfRule>
    <cfRule type="cellIs" dxfId="11" priority="4" stopIfTrue="1" operator="equal">
      <formula>"NON CONFORMANT"</formula>
    </cfRule>
    <cfRule type="cellIs" dxfId="10" priority="5" stopIfTrue="1" operator="equal">
      <formula>"NOT TESTED"</formula>
    </cfRule>
    <cfRule type="cellIs" dxfId="9" priority="6" stopIfTrue="1" operator="equal">
      <formula>"N/A"</formula>
    </cfRule>
    <cfRule type="cellIs" dxfId="8" priority="7" stopIfTrue="1" operator="equal">
      <formula>"TO DO"</formula>
    </cfRule>
  </conditionalFormatting>
  <hyperlinks>
    <hyperlink ref="A10" r:id="rId1" xr:uid="{BDEFC31C-A676-4709-9832-14112224F877}"/>
    <hyperlink ref="A12" r:id="rId2" xr:uid="{DB93A004-AB2C-43FE-AEFF-9E0DC344E43C}"/>
    <hyperlink ref="A14" r:id="rId3" xr:uid="{A6BE3C07-D920-4327-ABE7-C05DCFA5EC70}"/>
    <hyperlink ref="A18" r:id="rId4" xr:uid="{502B5664-1404-4D5A-99C0-BBD6B905609B}"/>
    <hyperlink ref="A20" r:id="rId5" xr:uid="{9185EF9E-B207-4C25-913B-17ACC34B7B8B}"/>
    <hyperlink ref="A22" r:id="rId6" xr:uid="{3E9A3CF7-42E2-4FA5-8D31-DFC600CE1DF7}"/>
    <hyperlink ref="A24" r:id="rId7" xr:uid="{8F908313-27AB-44F2-8A28-CEB17A4FC18C}"/>
    <hyperlink ref="A26" r:id="rId8" xr:uid="{C2F4373F-1642-4B99-8E49-FA519A6EC984}"/>
    <hyperlink ref="A29" r:id="rId9" xr:uid="{4785D25E-B6E7-48E8-B25A-750529D9293D}"/>
    <hyperlink ref="A31" r:id="rId10" xr:uid="{6385EC2E-237A-444D-A32F-B7E86625D934}"/>
    <hyperlink ref="A35" r:id="rId11" xr:uid="{085C22BB-D704-432C-BB23-FC2445A000CF}"/>
    <hyperlink ref="A39" r:id="rId12" xr:uid="{4058D792-4B45-4628-8F07-0207E04C6AA1}"/>
    <hyperlink ref="A64" r:id="rId13" xr:uid="{F08D8DCE-5F4D-4EC1-A395-77E1AD6CDCDA}"/>
    <hyperlink ref="A70" r:id="rId14" xr:uid="{F0063BAD-8E44-46CA-95E6-C70D6CC14B0B}"/>
    <hyperlink ref="A73" r:id="rId15" xr:uid="{115D54DA-A9CD-4872-9585-021A4B5CBFA2}"/>
    <hyperlink ref="A75" r:id="rId16" xr:uid="{334261CF-8541-4E43-AA2C-2C56867F3338}"/>
    <hyperlink ref="A37" r:id="rId17" xr:uid="{A9626BB8-F824-4C9E-88DA-D529A6FEF6EB}"/>
    <hyperlink ref="A16" r:id="rId18" xr:uid="{F4BA102C-6CEB-40B6-A744-7B854DCD3F5F}"/>
    <hyperlink ref="A80" r:id="rId19" xr:uid="{24F424A9-8370-452E-BDC2-DC7802823A35}"/>
    <hyperlink ref="A82" r:id="rId20" xr:uid="{FA7E39E9-E23C-4769-BE21-12E4F7AF2DED}"/>
    <hyperlink ref="A60" r:id="rId21" xr:uid="{F0315008-563F-43F0-B6FC-A5C2568705AB}"/>
    <hyperlink ref="A58" r:id="rId22" xr:uid="{6A75315D-D8DC-4330-820F-41DE8DCB83AE}"/>
    <hyperlink ref="A66" r:id="rId23" xr:uid="{669A145D-F169-40BA-9DAF-7E043E00F4E8}"/>
    <hyperlink ref="A33" r:id="rId24" xr:uid="{3CD7C902-7117-426D-A22D-5914FE7AECBF}"/>
    <hyperlink ref="A43" r:id="rId25" xr:uid="{BF35B138-E013-4558-A038-CA19804C90DB}"/>
    <hyperlink ref="A45" r:id="rId26" xr:uid="{E15466EC-9722-4350-8314-55B1BE3282EC}"/>
    <hyperlink ref="A47" r:id="rId27" xr:uid="{E44666AF-346E-4BF7-BAFA-8820092FC096}"/>
    <hyperlink ref="A41" r:id="rId28" xr:uid="{7F97644E-9693-4546-9FFD-C0D7C1D86EAF}"/>
    <hyperlink ref="A49" r:id="rId29" xr:uid="{F9A8332A-0683-40DE-A1CB-5A6462368748}"/>
    <hyperlink ref="A51" r:id="rId30" xr:uid="{DFC27817-6E3E-48F9-A393-E003C1BDD4C0}"/>
    <hyperlink ref="A53" r:id="rId31" xr:uid="{6E73D0AE-85E1-4EC9-AF2D-0B095E1323DE}"/>
    <hyperlink ref="A55" r:id="rId32" xr:uid="{4648D627-75DC-408B-963E-A1DF27D19F58}"/>
    <hyperlink ref="A84" r:id="rId33" xr:uid="{75604C50-89A0-4074-A047-68EB49814FE6}"/>
    <hyperlink ref="A88" r:id="rId34" xr:uid="{5613A4B1-4E94-456B-9537-4610EC2D870A}"/>
    <hyperlink ref="A86" r:id="rId35" xr:uid="{97597D6D-378C-470B-A045-A7C949754ADE}"/>
    <hyperlink ref="A91" r:id="rId36" xr:uid="{EB955F15-4D93-49AB-98C0-1C41B92778E2}"/>
    <hyperlink ref="A93" r:id="rId37" xr:uid="{8455E144-2166-4829-9430-4511CF68CC30}"/>
    <hyperlink ref="A95" r:id="rId38" xr:uid="{ADB731BB-D1CC-4E3C-9DA5-1F1C56FFA981}"/>
    <hyperlink ref="A97" r:id="rId39" xr:uid="{6DB33E23-8C86-40D3-9113-D840E1E0064B}"/>
    <hyperlink ref="A105" r:id="rId40" xr:uid="{1B73EDB3-79F0-48ED-8FFB-A0E356A3E99A}"/>
    <hyperlink ref="A107" r:id="rId41" xr:uid="{42BCC775-A93C-42A2-9109-2594E952DA3C}"/>
    <hyperlink ref="A118" r:id="rId42" xr:uid="{26DAA04B-6EAF-44F7-9E2F-12958C5A9B2F}"/>
    <hyperlink ref="A120" r:id="rId43" xr:uid="{90429E4E-ECBA-424C-83C7-EC5D06E277BC}"/>
    <hyperlink ref="A122" r:id="rId44" xr:uid="{4258BBF4-628A-4EEB-BE92-FE40802D809E}"/>
    <hyperlink ref="A124" r:id="rId45" xr:uid="{E09D722A-3060-494A-B3E8-AC115B037130}"/>
    <hyperlink ref="A128" r:id="rId46" xr:uid="{CDECAF10-AFE6-4DBF-93A1-B89A2CC2378C}"/>
    <hyperlink ref="A115" r:id="rId47" xr:uid="{61F3558F-DE01-4BBB-87AF-1BCE66E05288}"/>
    <hyperlink ref="A100" r:id="rId48" xr:uid="{9CBC0A9A-6351-4C72-8E72-7D6FF1068060}"/>
    <hyperlink ref="A102" r:id="rId49" xr:uid="{FEF24AD1-EB92-411F-A8D9-787A8F8A4FFB}"/>
    <hyperlink ref="A131" r:id="rId50" xr:uid="{A40EC0E7-A030-40E4-958B-83674934DB96}"/>
    <hyperlink ref="A136" r:id="rId51" xr:uid="{C978F970-733C-4402-A0EC-D2AED96E20FE}"/>
    <hyperlink ref="A138" r:id="rId52" xr:uid="{A9F007B9-DC36-4EA8-A749-408159EA5384}"/>
    <hyperlink ref="A140" r:id="rId53" xr:uid="{D33714D6-2CC8-48BB-AECF-E19EB2426B96}"/>
    <hyperlink ref="A142" r:id="rId54" xr:uid="{74EADEE6-49A0-4EAC-B293-197BD89F54EC}"/>
    <hyperlink ref="A144" r:id="rId55" xr:uid="{8C61437A-59F2-4238-BD97-2437F1FC7B5F}"/>
    <hyperlink ref="A146" r:id="rId56" xr:uid="{4C47E1E1-FB45-4D6B-842C-A7076D84D865}"/>
    <hyperlink ref="A148" r:id="rId57" xr:uid="{B63B8F29-166F-4AE6-A985-B8A1465C72C2}"/>
    <hyperlink ref="A150" r:id="rId58" xr:uid="{E8306A1B-C6A4-4075-B1A0-AA73ABCE620B}"/>
    <hyperlink ref="A152" r:id="rId59" xr:uid="{120E8754-939A-4444-A23E-0DEEEF62F492}"/>
    <hyperlink ref="A154" r:id="rId60" xr:uid="{037DCF95-239C-4DEA-85BD-E5B490762CA0}"/>
    <hyperlink ref="A156" r:id="rId61" xr:uid="{C600C513-5256-4F8A-9E84-1E88D25532F6}"/>
    <hyperlink ref="A158" r:id="rId62" xr:uid="{11E917B9-D65D-46C7-AFD5-C38A14BF72AB}"/>
    <hyperlink ref="A160" r:id="rId63" xr:uid="{650B5F1F-042B-47D6-9D7A-A6083510D33D}"/>
    <hyperlink ref="A162" r:id="rId64" xr:uid="{F81C14A7-66CE-4138-AB7A-1E3A65E409E1}"/>
    <hyperlink ref="A164" r:id="rId65" xr:uid="{BD65B6D7-D31C-490B-B716-6DE0627AE06D}"/>
    <hyperlink ref="A166" r:id="rId66" xr:uid="{7C2F4044-625C-4BF3-8BB4-BE4EC36E51DD}"/>
    <hyperlink ref="A168" r:id="rId67" xr:uid="{B36652D9-B0AE-4FED-8663-44A7878E5F2E}"/>
    <hyperlink ref="A170" r:id="rId68" xr:uid="{3145A397-2C8E-4C52-9B3B-2FC9B6657BE3}"/>
    <hyperlink ref="A176" r:id="rId69" xr:uid="{17DE4AC8-D70F-4407-97D2-DCC81DC7F063}"/>
    <hyperlink ref="A178" r:id="rId70" xr:uid="{C9606421-5183-4640-900F-D6AD95F59783}"/>
    <hyperlink ref="A180" r:id="rId71" xr:uid="{BC4C316A-889E-42A1-8CEE-DB62C964F3CF}"/>
    <hyperlink ref="A182" r:id="rId72" xr:uid="{2DE062CD-3BDC-4431-B26F-C86AB15DFC25}"/>
    <hyperlink ref="A184" r:id="rId73" xr:uid="{0A2DE729-22D4-44FB-AA0B-F1E31CB9C341}"/>
    <hyperlink ref="A186" r:id="rId74" xr:uid="{E4F7C427-42F7-4F98-B24E-07502D9E3366}"/>
    <hyperlink ref="A188" r:id="rId75" xr:uid="{C668DD5D-369D-4EE6-B97C-87BB1C2D456E}"/>
    <hyperlink ref="A190" r:id="rId76" xr:uid="{A0AD8ADC-C105-45D4-B5F3-A2959AC93960}"/>
    <hyperlink ref="A192" r:id="rId77" xr:uid="{963178B6-66E2-4B00-98E3-4825F7A262C7}"/>
    <hyperlink ref="A196" r:id="rId78" xr:uid="{C18DC66B-BB95-4C39-9CB7-E2511575FB00}"/>
    <hyperlink ref="A62" r:id="rId79" xr:uid="{FB244D38-25AB-4D05-919E-A3504F49BE56}"/>
    <hyperlink ref="A68" r:id="rId80" xr:uid="{A8600BCF-3C16-4245-BDC3-DB66283AD024}"/>
    <hyperlink ref="A109" r:id="rId81" xr:uid="{59F7F6D8-D051-4C96-969F-ECAE3C7836AC}"/>
    <hyperlink ref="A113" r:id="rId82" xr:uid="{837D2530-4F36-4864-A106-76ACEE2682DA}"/>
    <hyperlink ref="A111" r:id="rId83" xr:uid="{305EE6F2-E030-47CF-9B9C-3EF6591019F0}"/>
    <hyperlink ref="A126" r:id="rId84" xr:uid="{63F8C5E7-533C-4F07-B69E-B7080AD92149}"/>
    <hyperlink ref="A172" r:id="rId85" xr:uid="{2E220E41-4145-4337-B9DF-2748B3E33696}"/>
    <hyperlink ref="A174" r:id="rId86" xr:uid="{22C9E936-83CC-4EE3-8154-1F7CA3BEC487}"/>
    <hyperlink ref="A194" r:id="rId87" xr:uid="{6967BECA-DA30-4DFE-8038-E7B68C7045BE}"/>
  </hyperlinks>
  <pageMargins left="0.7" right="0.7" top="0.75" bottom="0.75" header="0.3" footer="0.3"/>
  <pageSetup paperSize="9" orientation="portrait" horizontalDpi="300" verticalDpi="300" r:id="rId88"/>
  <ignoredErrors>
    <ignoredError sqref="E98 B88:D88 E97 BC98:EX98 E89 J98 J97 J89 N98 N97 N89 S98:BB98 S97:EX97 S89:EX89 L98 L97 L89" unlockedFormula="1"/>
  </ignoredErrors>
  <drawing r:id="rId89"/>
  <legacyDrawing r:id="rId90"/>
  <controls>
    <mc:AlternateContent xmlns:mc="http://schemas.openxmlformats.org/markup-compatibility/2006">
      <mc:Choice Requires="x14">
        <control shapeId="7181" r:id="rId91" name="CommandButton1">
          <controlPr defaultSize="0" print="0" autoLine="0" r:id="rId92">
            <anchor moveWithCells="1">
              <from>
                <xdr:col>2</xdr:col>
                <xdr:colOff>57150</xdr:colOff>
                <xdr:row>2</xdr:row>
                <xdr:rowOff>57150</xdr:rowOff>
              </from>
              <to>
                <xdr:col>2</xdr:col>
                <xdr:colOff>838200</xdr:colOff>
                <xdr:row>4</xdr:row>
                <xdr:rowOff>314325</xdr:rowOff>
              </to>
            </anchor>
          </controlPr>
        </control>
      </mc:Choice>
      <mc:Fallback>
        <control shapeId="7181" r:id="rId91" name="CommandButton1"/>
      </mc:Fallback>
    </mc:AlternateContent>
    <mc:AlternateContent xmlns:mc="http://schemas.openxmlformats.org/markup-compatibility/2006">
      <mc:Choice Requires="x14">
        <control shapeId="7170" r:id="rId93" name="Button 2">
          <controlPr defaultSize="0" print="0" autoFill="0" autoPict="0" macro="[0]!Sheet2.GoToLevelA">
            <anchor moveWithCells="1" sizeWithCells="1">
              <from>
                <xdr:col>0</xdr:col>
                <xdr:colOff>52388</xdr:colOff>
                <xdr:row>2</xdr:row>
                <xdr:rowOff>57150</xdr:rowOff>
              </from>
              <to>
                <xdr:col>1</xdr:col>
                <xdr:colOff>571500</xdr:colOff>
                <xdr:row>3</xdr:row>
                <xdr:rowOff>52388</xdr:rowOff>
              </to>
            </anchor>
          </controlPr>
        </control>
      </mc:Choice>
    </mc:AlternateContent>
    <mc:AlternateContent xmlns:mc="http://schemas.openxmlformats.org/markup-compatibility/2006">
      <mc:Choice Requires="x14">
        <control shapeId="7171" r:id="rId94" name="Button 3">
          <controlPr defaultSize="0" print="0" autoFill="0" autoPict="0" macro="[0]!Sheet2.GoToLevelAA">
            <anchor moveWithCells="1" sizeWithCells="1">
              <from>
                <xdr:col>0</xdr:col>
                <xdr:colOff>52388</xdr:colOff>
                <xdr:row>3</xdr:row>
                <xdr:rowOff>52388</xdr:rowOff>
              </from>
              <to>
                <xdr:col>1</xdr:col>
                <xdr:colOff>571500</xdr:colOff>
                <xdr:row>4</xdr:row>
                <xdr:rowOff>38100</xdr:rowOff>
              </to>
            </anchor>
          </controlPr>
        </control>
      </mc:Choice>
    </mc:AlternateContent>
    <mc:AlternateContent xmlns:mc="http://schemas.openxmlformats.org/markup-compatibility/2006">
      <mc:Choice Requires="x14">
        <control shapeId="7172" r:id="rId95" name="Button 4">
          <controlPr defaultSize="0" print="0" autoFill="0" autoPict="0" macro="[0]!Sheet2.GoToLevelAAA">
            <anchor moveWithCells="1" sizeWithCells="1">
              <from>
                <xdr:col>0</xdr:col>
                <xdr:colOff>52388</xdr:colOff>
                <xdr:row>4</xdr:row>
                <xdr:rowOff>38100</xdr:rowOff>
              </from>
              <to>
                <xdr:col>1</xdr:col>
                <xdr:colOff>571500</xdr:colOff>
                <xdr:row>4</xdr:row>
                <xdr:rowOff>204788</xdr:rowOff>
              </to>
            </anchor>
          </controlPr>
        </control>
      </mc:Choice>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9B992095-501E-4287-AC64-577301761964}">
          <x14:formula1>
            <xm:f>Comboboxes!$H$1:$H$6</xm:f>
          </x14:formula1>
          <xm:sqref>E75:EX75 E58:EX58 E43:EX43 E60:EX60 E194:EX194 E111:EX111 E18:EX18 E10:EX10 E55:EX55 E73:EX73 E82:EX82 E91:EX91 E196:EX196 E174:EX174 E172:EX172 E192:EX192 E190:EX190 E188:EX188 E186:EX186 E184:EX184 E182:EX182 E180:EX180 E178:EX178 E176:EX176 E170:EX170 E168:EX168 E166:EX166 E164:EX164 E162:EX162 E160:EX160 E158:EX158 E156:EX156 E154:EX154 E152:EX152 E150:EX150 E148:EX148 E146:EX146 E144:EX144 E142:EX142 E140:EX140 E138:EX138 E136:EX136 E12:EX12 E16:EX16 E14:EX14 E41:EX41 E20:EX20 E31:EX31 E29:EX29 E45:EX45 E47:EX47 E51:EX51 E49:EX49 E26:EX26 E24:EX24 E22:EX22 E39:EX39 E37:EX37 E35:EX35 E33:EX33 E68:EX68 E66:EX66 E70:EX70 E62:EX62 E64:EX64 E86:EX86 E84:EX84 E80:EX80 E93:EX93 E95:EX95 E100:EX100 E128:EX128 E126:EX126 E113:EX113 E115:EX115 E109:EX109 E131:EX131 E124:EX124 E122:EX122 E120:EX120 E118:EX118 E107:EX107 E105:EX105 E102:EX102 E53:EX53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FT101"/>
  <sheetViews>
    <sheetView zoomScaleNormal="100" workbookViewId="0">
      <pane xSplit="25" ySplit="4" topLeftCell="Z5" activePane="bottomRight" state="frozen"/>
      <selection activeCell="C9" sqref="C9:C198"/>
      <selection pane="topRight" activeCell="C9" sqref="C9:C198"/>
      <selection pane="bottomLeft" activeCell="C9" sqref="C9:C198"/>
      <selection pane="bottomRight" sqref="A1:V2"/>
    </sheetView>
  </sheetViews>
  <sheetFormatPr defaultColWidth="9.19921875" defaultRowHeight="12.75" x14ac:dyDescent="0.35"/>
  <cols>
    <col min="1" max="1" width="25.265625" style="33" customWidth="1"/>
    <col min="2" max="2" width="41.46484375" style="33" customWidth="1"/>
    <col min="3" max="4" width="10" style="43" customWidth="1"/>
    <col min="5" max="5" width="12.796875" style="43" customWidth="1"/>
    <col min="6" max="19" width="10.19921875" style="43" hidden="1" customWidth="1"/>
    <col min="20" max="21" width="10" style="43" hidden="1" customWidth="1"/>
    <col min="22" max="22" width="8.796875" style="43" customWidth="1"/>
    <col min="23" max="23" width="9.796875" style="43" bestFit="1" customWidth="1"/>
    <col min="24" max="24" width="10.46484375" style="53" customWidth="1"/>
    <col min="25" max="25" width="12" style="43" customWidth="1"/>
    <col min="26" max="29" width="11.73046875" style="43" customWidth="1"/>
    <col min="30" max="39" width="11.73046875" style="33" customWidth="1"/>
    <col min="40" max="50" width="11.73046875" style="33" hidden="1" customWidth="1"/>
    <col min="51" max="75" width="11.73046875" style="43" hidden="1" customWidth="1"/>
    <col min="76" max="175" width="11.73046875" style="33" hidden="1" customWidth="1"/>
    <col min="176" max="16384" width="9.19921875" style="33"/>
  </cols>
  <sheetData>
    <row r="1" spans="1:176" s="58" customFormat="1" ht="44.25" customHeight="1" x14ac:dyDescent="0.35">
      <c r="A1" s="317" t="s">
        <v>1193</v>
      </c>
      <c r="B1" s="318"/>
      <c r="C1" s="318"/>
      <c r="D1" s="318"/>
      <c r="E1" s="318"/>
      <c r="F1" s="318"/>
      <c r="G1" s="318"/>
      <c r="H1" s="318"/>
      <c r="I1" s="318"/>
      <c r="J1" s="318"/>
      <c r="K1" s="318"/>
      <c r="L1" s="318"/>
      <c r="M1" s="318"/>
      <c r="N1" s="318"/>
      <c r="O1" s="318"/>
      <c r="P1" s="318"/>
      <c r="Q1" s="318"/>
      <c r="R1" s="318"/>
      <c r="S1" s="318"/>
      <c r="T1" s="318"/>
      <c r="U1" s="318"/>
      <c r="V1" s="318"/>
      <c r="W1" s="127"/>
      <c r="X1" s="122"/>
      <c r="Y1" s="123"/>
      <c r="Z1" s="121" t="str">
        <f t="shared" ref="Z1:BE1" ca="1" si="0">IF(INDIRECT("'Statistics'!" &amp; ADDRESS(COLUMN()-11,2))="","",INDIRECT("'Statistics'!" &amp; ADDRESS(COLUMN()-11,2)))</f>
        <v>Header</v>
      </c>
      <c r="AA1" s="121" t="str">
        <f t="shared" ca="1" si="0"/>
        <v>Footer</v>
      </c>
      <c r="AB1" s="121" t="str">
        <f t="shared" ca="1" si="0"/>
        <v>Home</v>
      </c>
      <c r="AC1" s="121" t="str">
        <f t="shared" ca="1" si="0"/>
        <v>I’m a voter</v>
      </c>
      <c r="AD1" s="121" t="str">
        <f t="shared" ca="1" si="0"/>
        <v>Information for carers and people with a disability</v>
      </c>
      <c r="AE1" s="121" t="str">
        <f t="shared" ca="1" si="0"/>
        <v>Candidates and agents meeting online form</v>
      </c>
      <c r="AF1" s="121" t="str">
        <f t="shared" ca="1" si="0"/>
        <v>Statutory notices and elections timetable (timeline data table only)</v>
      </c>
      <c r="AG1" s="121" t="str">
        <f t="shared" ca="1" si="0"/>
        <v>Search results page ("Sutton")</v>
      </c>
      <c r="AH1" s="121" t="str">
        <f t="shared" ca="1" si="0"/>
        <v>2021 Election results page</v>
      </c>
      <c r="AI1" s="121" t="str">
        <f t="shared" ca="1" si="0"/>
        <v>Count status</v>
      </c>
      <c r="AJ1" s="121" t="str">
        <f t="shared" ca="1" si="0"/>
        <v>Assembly member count status</v>
      </c>
      <c r="AK1" s="121" t="str">
        <f t="shared" ca="1" si="0"/>
        <v>Candidate page</v>
      </c>
      <c r="AL1" s="121" t="str">
        <f t="shared" ca="1" si="0"/>
        <v>Media centre</v>
      </c>
      <c r="AM1" s="121" t="str">
        <f t="shared" ca="1" si="0"/>
        <v>Polling station finder (CB1 7RT or CB2 8RN)</v>
      </c>
      <c r="AN1" s="121" t="str">
        <f t="shared" ca="1" si="0"/>
        <v>Page 15</v>
      </c>
      <c r="AO1" s="121" t="str">
        <f t="shared" ca="1" si="0"/>
        <v>Page 16</v>
      </c>
      <c r="AP1" s="121" t="str">
        <f t="shared" ca="1" si="0"/>
        <v>Page 17</v>
      </c>
      <c r="AQ1" s="121" t="str">
        <f t="shared" ca="1" si="0"/>
        <v>Page 18</v>
      </c>
      <c r="AR1" s="121" t="str">
        <f t="shared" ca="1" si="0"/>
        <v>Page 19</v>
      </c>
      <c r="AS1" s="121" t="str">
        <f t="shared" ca="1" si="0"/>
        <v>Page 20</v>
      </c>
      <c r="AT1" s="121" t="str">
        <f t="shared" ca="1" si="0"/>
        <v>Page 21</v>
      </c>
      <c r="AU1" s="121" t="str">
        <f t="shared" ca="1" si="0"/>
        <v>Page 22</v>
      </c>
      <c r="AV1" s="121" t="str">
        <f t="shared" ca="1" si="0"/>
        <v>Page 23</v>
      </c>
      <c r="AW1" s="121" t="str">
        <f t="shared" ca="1" si="0"/>
        <v>Page 24</v>
      </c>
      <c r="AX1" s="121" t="str">
        <f t="shared" ca="1" si="0"/>
        <v>Page 25</v>
      </c>
      <c r="AY1" s="121" t="str">
        <f t="shared" ca="1" si="0"/>
        <v>Page 26</v>
      </c>
      <c r="AZ1" s="121" t="str">
        <f t="shared" ca="1" si="0"/>
        <v>Page 27</v>
      </c>
      <c r="BA1" s="121" t="str">
        <f t="shared" ca="1" si="0"/>
        <v>Page 28</v>
      </c>
      <c r="BB1" s="121" t="str">
        <f t="shared" ca="1" si="0"/>
        <v>Page 29</v>
      </c>
      <c r="BC1" s="121" t="str">
        <f t="shared" ca="1" si="0"/>
        <v>Page 30</v>
      </c>
      <c r="BD1" s="121" t="str">
        <f t="shared" ca="1" si="0"/>
        <v>Page 31</v>
      </c>
      <c r="BE1" s="121" t="str">
        <f t="shared" ca="1" si="0"/>
        <v>Page 32</v>
      </c>
      <c r="BF1" s="121" t="str">
        <f t="shared" ref="BF1:CK1" ca="1" si="1">IF(INDIRECT("'Statistics'!" &amp; ADDRESS(COLUMN()-11,2))="","",INDIRECT("'Statistics'!" &amp; ADDRESS(COLUMN()-11,2)))</f>
        <v>Page 33</v>
      </c>
      <c r="BG1" s="121" t="str">
        <f t="shared" ca="1" si="1"/>
        <v>Page 34</v>
      </c>
      <c r="BH1" s="121" t="str">
        <f t="shared" ca="1" si="1"/>
        <v>Page 35</v>
      </c>
      <c r="BI1" s="121" t="str">
        <f t="shared" ca="1" si="1"/>
        <v>Page 36</v>
      </c>
      <c r="BJ1" s="121" t="str">
        <f t="shared" ca="1" si="1"/>
        <v>Page 37</v>
      </c>
      <c r="BK1" s="121" t="str">
        <f t="shared" ca="1" si="1"/>
        <v>Page 38</v>
      </c>
      <c r="BL1" s="121" t="str">
        <f t="shared" ca="1" si="1"/>
        <v>Page 39</v>
      </c>
      <c r="BM1" s="121" t="str">
        <f t="shared" ca="1" si="1"/>
        <v>Page 40</v>
      </c>
      <c r="BN1" s="121" t="str">
        <f t="shared" ca="1" si="1"/>
        <v>Page 41</v>
      </c>
      <c r="BO1" s="121" t="str">
        <f t="shared" ca="1" si="1"/>
        <v>Page 42</v>
      </c>
      <c r="BP1" s="121" t="str">
        <f t="shared" ca="1" si="1"/>
        <v>Page 43</v>
      </c>
      <c r="BQ1" s="121" t="str">
        <f t="shared" ca="1" si="1"/>
        <v>Page 44</v>
      </c>
      <c r="BR1" s="121" t="str">
        <f t="shared" ca="1" si="1"/>
        <v>Page 45</v>
      </c>
      <c r="BS1" s="121" t="str">
        <f t="shared" ca="1" si="1"/>
        <v>Page 46</v>
      </c>
      <c r="BT1" s="121" t="str">
        <f t="shared" ca="1" si="1"/>
        <v>Page 47</v>
      </c>
      <c r="BU1" s="121" t="str">
        <f t="shared" ca="1" si="1"/>
        <v>Page 48</v>
      </c>
      <c r="BV1" s="121" t="str">
        <f t="shared" ca="1" si="1"/>
        <v>Page 49</v>
      </c>
      <c r="BW1" s="121" t="str">
        <f t="shared" ca="1" si="1"/>
        <v>Page 50</v>
      </c>
      <c r="BX1" s="121" t="str">
        <f t="shared" ca="1" si="1"/>
        <v>Page 51</v>
      </c>
      <c r="BY1" s="121" t="str">
        <f t="shared" ca="1" si="1"/>
        <v>Page 52</v>
      </c>
      <c r="BZ1" s="121" t="str">
        <f t="shared" ca="1" si="1"/>
        <v>Page 53</v>
      </c>
      <c r="CA1" s="121" t="str">
        <f t="shared" ca="1" si="1"/>
        <v>Page 54</v>
      </c>
      <c r="CB1" s="121" t="str">
        <f t="shared" ca="1" si="1"/>
        <v>Page 55</v>
      </c>
      <c r="CC1" s="121" t="str">
        <f t="shared" ca="1" si="1"/>
        <v>Page 56</v>
      </c>
      <c r="CD1" s="121" t="str">
        <f t="shared" ca="1" si="1"/>
        <v>Page 57</v>
      </c>
      <c r="CE1" s="121" t="str">
        <f t="shared" ca="1" si="1"/>
        <v>Page 58</v>
      </c>
      <c r="CF1" s="121" t="str">
        <f t="shared" ca="1" si="1"/>
        <v>Page 59</v>
      </c>
      <c r="CG1" s="121" t="str">
        <f t="shared" ca="1" si="1"/>
        <v>Page 60</v>
      </c>
      <c r="CH1" s="121" t="str">
        <f t="shared" ca="1" si="1"/>
        <v>Page 61</v>
      </c>
      <c r="CI1" s="121" t="str">
        <f t="shared" ca="1" si="1"/>
        <v>Page 62</v>
      </c>
      <c r="CJ1" s="121" t="str">
        <f t="shared" ca="1" si="1"/>
        <v>Page 63</v>
      </c>
      <c r="CK1" s="121" t="str">
        <f t="shared" ca="1" si="1"/>
        <v>Page 64</v>
      </c>
      <c r="CL1" s="121" t="str">
        <f t="shared" ref="CL1:DQ1" ca="1" si="2">IF(INDIRECT("'Statistics'!" &amp; ADDRESS(COLUMN()-11,2))="","",INDIRECT("'Statistics'!" &amp; ADDRESS(COLUMN()-11,2)))</f>
        <v>Page 65</v>
      </c>
      <c r="CM1" s="121" t="str">
        <f t="shared" ca="1" si="2"/>
        <v>Page 66</v>
      </c>
      <c r="CN1" s="121" t="str">
        <f t="shared" ca="1" si="2"/>
        <v>Page 67</v>
      </c>
      <c r="CO1" s="121" t="str">
        <f t="shared" ca="1" si="2"/>
        <v>Page 68</v>
      </c>
      <c r="CP1" s="121" t="str">
        <f t="shared" ca="1" si="2"/>
        <v>Page 69</v>
      </c>
      <c r="CQ1" s="121" t="str">
        <f t="shared" ca="1" si="2"/>
        <v>Page 70</v>
      </c>
      <c r="CR1" s="121" t="str">
        <f t="shared" ca="1" si="2"/>
        <v>Page 71</v>
      </c>
      <c r="CS1" s="121" t="str">
        <f t="shared" ca="1" si="2"/>
        <v>Page 72</v>
      </c>
      <c r="CT1" s="121" t="str">
        <f t="shared" ca="1" si="2"/>
        <v>Page 73</v>
      </c>
      <c r="CU1" s="121" t="str">
        <f t="shared" ca="1" si="2"/>
        <v>Page 74</v>
      </c>
      <c r="CV1" s="121" t="str">
        <f t="shared" ca="1" si="2"/>
        <v>Page 75</v>
      </c>
      <c r="CW1" s="121" t="str">
        <f t="shared" ca="1" si="2"/>
        <v>Page 76</v>
      </c>
      <c r="CX1" s="121" t="str">
        <f t="shared" ca="1" si="2"/>
        <v>Page 77</v>
      </c>
      <c r="CY1" s="121" t="str">
        <f t="shared" ca="1" si="2"/>
        <v>Page 78</v>
      </c>
      <c r="CZ1" s="121" t="str">
        <f t="shared" ca="1" si="2"/>
        <v>Page 79</v>
      </c>
      <c r="DA1" s="121" t="str">
        <f t="shared" ca="1" si="2"/>
        <v>Page 80</v>
      </c>
      <c r="DB1" s="121" t="str">
        <f t="shared" ca="1" si="2"/>
        <v>Page 81</v>
      </c>
      <c r="DC1" s="121" t="str">
        <f t="shared" ca="1" si="2"/>
        <v>Page 82</v>
      </c>
      <c r="DD1" s="121" t="str">
        <f t="shared" ca="1" si="2"/>
        <v>Page 83</v>
      </c>
      <c r="DE1" s="121" t="str">
        <f t="shared" ca="1" si="2"/>
        <v>Page 84</v>
      </c>
      <c r="DF1" s="121" t="str">
        <f t="shared" ca="1" si="2"/>
        <v>Page 85</v>
      </c>
      <c r="DG1" s="121" t="str">
        <f t="shared" ca="1" si="2"/>
        <v>Page 86</v>
      </c>
      <c r="DH1" s="121" t="str">
        <f t="shared" ca="1" si="2"/>
        <v>Page 87</v>
      </c>
      <c r="DI1" s="121" t="str">
        <f t="shared" ca="1" si="2"/>
        <v>Page 88</v>
      </c>
      <c r="DJ1" s="121" t="str">
        <f t="shared" ca="1" si="2"/>
        <v>Page 89</v>
      </c>
      <c r="DK1" s="121" t="str">
        <f t="shared" ca="1" si="2"/>
        <v>Page 90</v>
      </c>
      <c r="DL1" s="121" t="str">
        <f t="shared" ca="1" si="2"/>
        <v>Page 91</v>
      </c>
      <c r="DM1" s="121" t="str">
        <f t="shared" ca="1" si="2"/>
        <v>Page 92</v>
      </c>
      <c r="DN1" s="121" t="str">
        <f t="shared" ca="1" si="2"/>
        <v>Page 93</v>
      </c>
      <c r="DO1" s="121" t="str">
        <f t="shared" ca="1" si="2"/>
        <v>Page 94</v>
      </c>
      <c r="DP1" s="121" t="str">
        <f t="shared" ca="1" si="2"/>
        <v>Page 95</v>
      </c>
      <c r="DQ1" s="121" t="str">
        <f t="shared" ca="1" si="2"/>
        <v>Page 96</v>
      </c>
      <c r="DR1" s="121" t="str">
        <f t="shared" ref="DR1:EW1" ca="1" si="3">IF(INDIRECT("'Statistics'!" &amp; ADDRESS(COLUMN()-11,2))="","",INDIRECT("'Statistics'!" &amp; ADDRESS(COLUMN()-11,2)))</f>
        <v>Page 97</v>
      </c>
      <c r="DS1" s="121" t="str">
        <f t="shared" ca="1" si="3"/>
        <v>Page 98</v>
      </c>
      <c r="DT1" s="121" t="str">
        <f t="shared" ca="1" si="3"/>
        <v>Page 99</v>
      </c>
      <c r="DU1" s="121" t="str">
        <f t="shared" ca="1" si="3"/>
        <v>Page 100</v>
      </c>
      <c r="DV1" s="121" t="str">
        <f t="shared" ca="1" si="3"/>
        <v>Page 101</v>
      </c>
      <c r="DW1" s="121" t="str">
        <f t="shared" ca="1" si="3"/>
        <v>Page 102</v>
      </c>
      <c r="DX1" s="121" t="str">
        <f t="shared" ca="1" si="3"/>
        <v>Page 103</v>
      </c>
      <c r="DY1" s="121" t="str">
        <f t="shared" ca="1" si="3"/>
        <v>Page 104</v>
      </c>
      <c r="DZ1" s="121" t="str">
        <f t="shared" ca="1" si="3"/>
        <v>Page 105</v>
      </c>
      <c r="EA1" s="121" t="str">
        <f t="shared" ca="1" si="3"/>
        <v>Page 106</v>
      </c>
      <c r="EB1" s="121" t="str">
        <f t="shared" ca="1" si="3"/>
        <v>Page 107</v>
      </c>
      <c r="EC1" s="121" t="str">
        <f t="shared" ca="1" si="3"/>
        <v>Page 108</v>
      </c>
      <c r="ED1" s="121" t="str">
        <f t="shared" ca="1" si="3"/>
        <v>Page 109</v>
      </c>
      <c r="EE1" s="121" t="str">
        <f t="shared" ca="1" si="3"/>
        <v>Page 110</v>
      </c>
      <c r="EF1" s="121" t="str">
        <f t="shared" ca="1" si="3"/>
        <v>Page 111</v>
      </c>
      <c r="EG1" s="121" t="str">
        <f t="shared" ca="1" si="3"/>
        <v>Page 112</v>
      </c>
      <c r="EH1" s="121" t="str">
        <f t="shared" ca="1" si="3"/>
        <v>Page 113</v>
      </c>
      <c r="EI1" s="121" t="str">
        <f t="shared" ca="1" si="3"/>
        <v>Page 114</v>
      </c>
      <c r="EJ1" s="121" t="str">
        <f t="shared" ca="1" si="3"/>
        <v>Page 115</v>
      </c>
      <c r="EK1" s="121" t="str">
        <f t="shared" ca="1" si="3"/>
        <v>Page 116</v>
      </c>
      <c r="EL1" s="121" t="str">
        <f t="shared" ca="1" si="3"/>
        <v>Page 117</v>
      </c>
      <c r="EM1" s="121" t="str">
        <f t="shared" ca="1" si="3"/>
        <v>Page 118</v>
      </c>
      <c r="EN1" s="121" t="str">
        <f t="shared" ca="1" si="3"/>
        <v>Page 119</v>
      </c>
      <c r="EO1" s="121" t="str">
        <f t="shared" ca="1" si="3"/>
        <v>Page 120</v>
      </c>
      <c r="EP1" s="121" t="str">
        <f t="shared" ca="1" si="3"/>
        <v>Page 121</v>
      </c>
      <c r="EQ1" s="121" t="str">
        <f t="shared" ca="1" si="3"/>
        <v>Page 122</v>
      </c>
      <c r="ER1" s="121" t="str">
        <f t="shared" ca="1" si="3"/>
        <v>Page 123</v>
      </c>
      <c r="ES1" s="121" t="str">
        <f t="shared" ca="1" si="3"/>
        <v>Page 124</v>
      </c>
      <c r="ET1" s="121" t="str">
        <f t="shared" ca="1" si="3"/>
        <v>Page 125</v>
      </c>
      <c r="EU1" s="121" t="str">
        <f t="shared" ca="1" si="3"/>
        <v>Page 126</v>
      </c>
      <c r="EV1" s="121" t="str">
        <f t="shared" ca="1" si="3"/>
        <v>Page 127</v>
      </c>
      <c r="EW1" s="121" t="str">
        <f t="shared" ca="1" si="3"/>
        <v>Page 128</v>
      </c>
      <c r="EX1" s="121" t="str">
        <f t="shared" ref="EX1:FS1" ca="1" si="4">IF(INDIRECT("'Statistics'!" &amp; ADDRESS(COLUMN()-11,2))="","",INDIRECT("'Statistics'!" &amp; ADDRESS(COLUMN()-11,2)))</f>
        <v>Page 129</v>
      </c>
      <c r="EY1" s="121" t="str">
        <f t="shared" ca="1" si="4"/>
        <v>Page 130</v>
      </c>
      <c r="EZ1" s="121" t="str">
        <f t="shared" ca="1" si="4"/>
        <v>Page 131</v>
      </c>
      <c r="FA1" s="121" t="str">
        <f t="shared" ca="1" si="4"/>
        <v>Page 132</v>
      </c>
      <c r="FB1" s="121" t="str">
        <f t="shared" ca="1" si="4"/>
        <v>Page 133</v>
      </c>
      <c r="FC1" s="121" t="str">
        <f t="shared" ca="1" si="4"/>
        <v>Page 134</v>
      </c>
      <c r="FD1" s="121" t="str">
        <f t="shared" ca="1" si="4"/>
        <v>Page 135</v>
      </c>
      <c r="FE1" s="121" t="str">
        <f t="shared" ca="1" si="4"/>
        <v>Page 136</v>
      </c>
      <c r="FF1" s="121" t="str">
        <f t="shared" ca="1" si="4"/>
        <v>Page 137</v>
      </c>
      <c r="FG1" s="121" t="str">
        <f t="shared" ca="1" si="4"/>
        <v>Page 138</v>
      </c>
      <c r="FH1" s="121" t="str">
        <f t="shared" ca="1" si="4"/>
        <v>Page 139</v>
      </c>
      <c r="FI1" s="121" t="str">
        <f t="shared" ca="1" si="4"/>
        <v>Page 140</v>
      </c>
      <c r="FJ1" s="121" t="str">
        <f t="shared" ca="1" si="4"/>
        <v>Page 141</v>
      </c>
      <c r="FK1" s="121" t="str">
        <f t="shared" ca="1" si="4"/>
        <v>Page 142</v>
      </c>
      <c r="FL1" s="121" t="str">
        <f t="shared" ca="1" si="4"/>
        <v>Page 143</v>
      </c>
      <c r="FM1" s="121" t="str">
        <f t="shared" ca="1" si="4"/>
        <v>Page 144</v>
      </c>
      <c r="FN1" s="121" t="str">
        <f t="shared" ca="1" si="4"/>
        <v>Page 145</v>
      </c>
      <c r="FO1" s="121" t="str">
        <f t="shared" ca="1" si="4"/>
        <v>Page 146</v>
      </c>
      <c r="FP1" s="121" t="str">
        <f t="shared" ca="1" si="4"/>
        <v>Page 147</v>
      </c>
      <c r="FQ1" s="121" t="str">
        <f t="shared" ca="1" si="4"/>
        <v>Page 148</v>
      </c>
      <c r="FR1" s="121" t="str">
        <f t="shared" ca="1" si="4"/>
        <v>Page 149</v>
      </c>
      <c r="FS1" s="121" t="str">
        <f t="shared" ca="1" si="4"/>
        <v>Page 150</v>
      </c>
      <c r="FT1" s="189" t="s">
        <v>974</v>
      </c>
    </row>
    <row r="2" spans="1:176" s="58" customFormat="1" ht="12.75" customHeight="1" x14ac:dyDescent="0.35">
      <c r="A2" s="319"/>
      <c r="B2" s="288"/>
      <c r="C2" s="288"/>
      <c r="D2" s="288"/>
      <c r="E2" s="288"/>
      <c r="F2" s="288"/>
      <c r="G2" s="288"/>
      <c r="H2" s="288"/>
      <c r="I2" s="288"/>
      <c r="J2" s="288"/>
      <c r="K2" s="288"/>
      <c r="L2" s="288"/>
      <c r="M2" s="288"/>
      <c r="N2" s="288"/>
      <c r="O2" s="288"/>
      <c r="P2" s="288"/>
      <c r="Q2" s="288"/>
      <c r="R2" s="288"/>
      <c r="S2" s="288"/>
      <c r="T2" s="288"/>
      <c r="U2" s="288"/>
      <c r="V2" s="288"/>
      <c r="W2" s="115"/>
      <c r="X2" s="116"/>
      <c r="Y2" s="57"/>
      <c r="Z2" s="121" t="str">
        <f t="shared" ref="Z2:BE2" ca="1" si="5">IF(INDIRECT("'Statistics'!" &amp; ADDRESS(COLUMN()-11,3))="","",INDIRECT("'Statistics'!" &amp; ADDRESS(COLUMN()-11,3)))</f>
        <v>https://elects-test.glatest.org.uk/?check_logged_in=1</v>
      </c>
      <c r="AA2" s="121" t="str">
        <f t="shared" ca="1" si="5"/>
        <v>https://elects-test.glatest.org.uk/?check_logged_in=1</v>
      </c>
      <c r="AB2" s="121" t="str">
        <f t="shared" ca="1" si="5"/>
        <v>https://elects-test.glatest.org.uk/?check_logged_in=1</v>
      </c>
      <c r="AC2" s="121" t="str">
        <f t="shared" ca="1" si="5"/>
        <v>https://elects-test.glatest.org.uk/im-voter</v>
      </c>
      <c r="AD2" s="121" t="str">
        <f t="shared" ca="1" si="5"/>
        <v>https://elects-test.glatest.org.uk/information-carers-and-people-disability</v>
      </c>
      <c r="AE2" s="121" t="str">
        <f t="shared" ca="1" si="5"/>
        <v>https://elects-test.glatest.org.uk/im-candidate/sign-candidates-and-agents-meeting/online-form</v>
      </c>
      <c r="AF2" s="121" t="str">
        <f t="shared" ca="1" si="5"/>
        <v>https://elects-test.glatest.org.uk/statutory-notices-and-elections-timetable</v>
      </c>
      <c r="AG2" s="121" t="str">
        <f t="shared" ca="1" si="5"/>
        <v>https://elects-test.glatest.org.uk/search?search_term=sutton</v>
      </c>
      <c r="AH2" s="121" t="str">
        <f t="shared" ca="1" si="5"/>
        <v>https://elects-test.glatest.org.uk/im-voter/election-results/results-2021</v>
      </c>
      <c r="AI2" s="121" t="str">
        <f t="shared" ca="1" si="5"/>
        <v>https://elects-test.glatest.org.uk/im-voter/count-status</v>
      </c>
      <c r="AJ2" s="121" t="str">
        <f t="shared" ca="1" si="5"/>
        <v>https://elects-test.glatest.org.uk/im-voter/count-status/assembly-member-count-status</v>
      </c>
      <c r="AK2" s="121" t="str">
        <f t="shared" ca="1" si="5"/>
        <v>https://elects-test.glatest.org.uk/mayoral-candidates/sadiq-khan</v>
      </c>
      <c r="AL2" s="121" t="str">
        <f t="shared" ca="1" si="5"/>
        <v>https://elects-test.glatest.org.uk/media-centre</v>
      </c>
      <c r="AM2" s="121" t="str">
        <f t="shared" ca="1" si="5"/>
        <v>https://elects-test.glatest.org.uk/im-voter</v>
      </c>
      <c r="AN2" s="121" t="str">
        <f t="shared" ca="1" si="5"/>
        <v>URL 15</v>
      </c>
      <c r="AO2" s="121" t="str">
        <f t="shared" ca="1" si="5"/>
        <v>URL 16</v>
      </c>
      <c r="AP2" s="121" t="str">
        <f t="shared" ca="1" si="5"/>
        <v>URL 17</v>
      </c>
      <c r="AQ2" s="121" t="str">
        <f t="shared" ca="1" si="5"/>
        <v>URL 18</v>
      </c>
      <c r="AR2" s="121" t="str">
        <f t="shared" ca="1" si="5"/>
        <v>URL 19</v>
      </c>
      <c r="AS2" s="121" t="str">
        <f t="shared" ca="1" si="5"/>
        <v>URL 20</v>
      </c>
      <c r="AT2" s="121" t="str">
        <f t="shared" ca="1" si="5"/>
        <v>URL 21</v>
      </c>
      <c r="AU2" s="121" t="str">
        <f t="shared" ca="1" si="5"/>
        <v>URL 22</v>
      </c>
      <c r="AV2" s="121" t="str">
        <f t="shared" ca="1" si="5"/>
        <v>URL 23</v>
      </c>
      <c r="AW2" s="121" t="str">
        <f t="shared" ca="1" si="5"/>
        <v>URL 24</v>
      </c>
      <c r="AX2" s="121" t="str">
        <f t="shared" ca="1" si="5"/>
        <v>URL 25</v>
      </c>
      <c r="AY2" s="121" t="str">
        <f t="shared" ca="1" si="5"/>
        <v>URL 26</v>
      </c>
      <c r="AZ2" s="121" t="str">
        <f t="shared" ca="1" si="5"/>
        <v>URL 27</v>
      </c>
      <c r="BA2" s="121" t="str">
        <f t="shared" ca="1" si="5"/>
        <v>URL 28</v>
      </c>
      <c r="BB2" s="121" t="str">
        <f t="shared" ca="1" si="5"/>
        <v>URL 29</v>
      </c>
      <c r="BC2" s="121" t="str">
        <f t="shared" ca="1" si="5"/>
        <v>URL 30</v>
      </c>
      <c r="BD2" s="121" t="str">
        <f t="shared" ca="1" si="5"/>
        <v>URL 31</v>
      </c>
      <c r="BE2" s="121" t="str">
        <f t="shared" ca="1" si="5"/>
        <v>URL 32</v>
      </c>
      <c r="BF2" s="121" t="str">
        <f t="shared" ref="BF2:CK2" ca="1" si="6">IF(INDIRECT("'Statistics'!" &amp; ADDRESS(COLUMN()-11,3))="","",INDIRECT("'Statistics'!" &amp; ADDRESS(COLUMN()-11,3)))</f>
        <v>URL 33</v>
      </c>
      <c r="BG2" s="121" t="str">
        <f t="shared" ca="1" si="6"/>
        <v>URL 34</v>
      </c>
      <c r="BH2" s="121" t="str">
        <f t="shared" ca="1" si="6"/>
        <v>URL 35</v>
      </c>
      <c r="BI2" s="121" t="str">
        <f t="shared" ca="1" si="6"/>
        <v>URL 36</v>
      </c>
      <c r="BJ2" s="121" t="str">
        <f t="shared" ca="1" si="6"/>
        <v>URL 37</v>
      </c>
      <c r="BK2" s="121" t="str">
        <f t="shared" ca="1" si="6"/>
        <v>URL 38</v>
      </c>
      <c r="BL2" s="121" t="str">
        <f t="shared" ca="1" si="6"/>
        <v>URL 39</v>
      </c>
      <c r="BM2" s="121" t="str">
        <f t="shared" ca="1" si="6"/>
        <v>URL 40</v>
      </c>
      <c r="BN2" s="121" t="str">
        <f t="shared" ca="1" si="6"/>
        <v>URL 41</v>
      </c>
      <c r="BO2" s="121" t="str">
        <f t="shared" ca="1" si="6"/>
        <v>URL 42</v>
      </c>
      <c r="BP2" s="121" t="str">
        <f t="shared" ca="1" si="6"/>
        <v>URL 43</v>
      </c>
      <c r="BQ2" s="121" t="str">
        <f t="shared" ca="1" si="6"/>
        <v>URL 44</v>
      </c>
      <c r="BR2" s="121" t="str">
        <f t="shared" ca="1" si="6"/>
        <v>URL 45</v>
      </c>
      <c r="BS2" s="121" t="str">
        <f t="shared" ca="1" si="6"/>
        <v>URL 46</v>
      </c>
      <c r="BT2" s="121" t="str">
        <f t="shared" ca="1" si="6"/>
        <v>URL 47</v>
      </c>
      <c r="BU2" s="121" t="str">
        <f t="shared" ca="1" si="6"/>
        <v>URL 48</v>
      </c>
      <c r="BV2" s="121" t="str">
        <f t="shared" ca="1" si="6"/>
        <v>URL 49</v>
      </c>
      <c r="BW2" s="121" t="str">
        <f t="shared" ca="1" si="6"/>
        <v>URL 50</v>
      </c>
      <c r="BX2" s="121" t="str">
        <f t="shared" ca="1" si="6"/>
        <v>URL 51</v>
      </c>
      <c r="BY2" s="121" t="str">
        <f t="shared" ca="1" si="6"/>
        <v>URL 52</v>
      </c>
      <c r="BZ2" s="121" t="str">
        <f t="shared" ca="1" si="6"/>
        <v>URL 53</v>
      </c>
      <c r="CA2" s="121" t="str">
        <f t="shared" ca="1" si="6"/>
        <v>URL 54</v>
      </c>
      <c r="CB2" s="121" t="str">
        <f t="shared" ca="1" si="6"/>
        <v>URL 55</v>
      </c>
      <c r="CC2" s="121" t="str">
        <f t="shared" ca="1" si="6"/>
        <v>URL 56</v>
      </c>
      <c r="CD2" s="121" t="str">
        <f t="shared" ca="1" si="6"/>
        <v>URL 57</v>
      </c>
      <c r="CE2" s="121" t="str">
        <f t="shared" ca="1" si="6"/>
        <v>URL 58</v>
      </c>
      <c r="CF2" s="121" t="str">
        <f t="shared" ca="1" si="6"/>
        <v>URL 59</v>
      </c>
      <c r="CG2" s="121" t="str">
        <f t="shared" ca="1" si="6"/>
        <v>URL 60</v>
      </c>
      <c r="CH2" s="121" t="str">
        <f t="shared" ca="1" si="6"/>
        <v>URL 61</v>
      </c>
      <c r="CI2" s="121" t="str">
        <f t="shared" ca="1" si="6"/>
        <v>URL 62</v>
      </c>
      <c r="CJ2" s="121" t="str">
        <f t="shared" ca="1" si="6"/>
        <v>URL 63</v>
      </c>
      <c r="CK2" s="121" t="str">
        <f t="shared" ca="1" si="6"/>
        <v>URL 64</v>
      </c>
      <c r="CL2" s="121" t="str">
        <f t="shared" ref="CL2:DQ2" ca="1" si="7">IF(INDIRECT("'Statistics'!" &amp; ADDRESS(COLUMN()-11,3))="","",INDIRECT("'Statistics'!" &amp; ADDRESS(COLUMN()-11,3)))</f>
        <v>URL 65</v>
      </c>
      <c r="CM2" s="121" t="str">
        <f t="shared" ca="1" si="7"/>
        <v>URL 66</v>
      </c>
      <c r="CN2" s="121" t="str">
        <f t="shared" ca="1" si="7"/>
        <v>URL 67</v>
      </c>
      <c r="CO2" s="121" t="str">
        <f t="shared" ca="1" si="7"/>
        <v>URL 68</v>
      </c>
      <c r="CP2" s="121" t="str">
        <f t="shared" ca="1" si="7"/>
        <v>URL 69</v>
      </c>
      <c r="CQ2" s="121" t="str">
        <f t="shared" ca="1" si="7"/>
        <v>URL 70</v>
      </c>
      <c r="CR2" s="121" t="str">
        <f t="shared" ca="1" si="7"/>
        <v>URL 71</v>
      </c>
      <c r="CS2" s="121" t="str">
        <f t="shared" ca="1" si="7"/>
        <v>URL 72</v>
      </c>
      <c r="CT2" s="121" t="str">
        <f t="shared" ca="1" si="7"/>
        <v>URL 73</v>
      </c>
      <c r="CU2" s="121" t="str">
        <f t="shared" ca="1" si="7"/>
        <v>URL 74</v>
      </c>
      <c r="CV2" s="121" t="str">
        <f t="shared" ca="1" si="7"/>
        <v>URL 75</v>
      </c>
      <c r="CW2" s="121" t="str">
        <f t="shared" ca="1" si="7"/>
        <v>URL 76</v>
      </c>
      <c r="CX2" s="121" t="str">
        <f t="shared" ca="1" si="7"/>
        <v>URL 77</v>
      </c>
      <c r="CY2" s="121" t="str">
        <f t="shared" ca="1" si="7"/>
        <v>URL 78</v>
      </c>
      <c r="CZ2" s="121" t="str">
        <f t="shared" ca="1" si="7"/>
        <v>URL 79</v>
      </c>
      <c r="DA2" s="121" t="str">
        <f t="shared" ca="1" si="7"/>
        <v>URL 80</v>
      </c>
      <c r="DB2" s="121" t="str">
        <f t="shared" ca="1" si="7"/>
        <v>URL 81</v>
      </c>
      <c r="DC2" s="121" t="str">
        <f t="shared" ca="1" si="7"/>
        <v>URL 82</v>
      </c>
      <c r="DD2" s="121" t="str">
        <f t="shared" ca="1" si="7"/>
        <v>URL 83</v>
      </c>
      <c r="DE2" s="121" t="str">
        <f t="shared" ca="1" si="7"/>
        <v>URL 84</v>
      </c>
      <c r="DF2" s="121" t="str">
        <f t="shared" ca="1" si="7"/>
        <v>URL 85</v>
      </c>
      <c r="DG2" s="121" t="str">
        <f t="shared" ca="1" si="7"/>
        <v>URL 86</v>
      </c>
      <c r="DH2" s="121" t="str">
        <f t="shared" ca="1" si="7"/>
        <v>URL 87</v>
      </c>
      <c r="DI2" s="121" t="str">
        <f t="shared" ca="1" si="7"/>
        <v>URL 88</v>
      </c>
      <c r="DJ2" s="121" t="str">
        <f t="shared" ca="1" si="7"/>
        <v>URL 89</v>
      </c>
      <c r="DK2" s="121" t="str">
        <f t="shared" ca="1" si="7"/>
        <v>URL 90</v>
      </c>
      <c r="DL2" s="121" t="str">
        <f t="shared" ca="1" si="7"/>
        <v>URL 91</v>
      </c>
      <c r="DM2" s="121" t="str">
        <f t="shared" ca="1" si="7"/>
        <v>URL 92</v>
      </c>
      <c r="DN2" s="121" t="str">
        <f t="shared" ca="1" si="7"/>
        <v>URL 93</v>
      </c>
      <c r="DO2" s="121" t="str">
        <f t="shared" ca="1" si="7"/>
        <v>URL 94</v>
      </c>
      <c r="DP2" s="121" t="str">
        <f t="shared" ca="1" si="7"/>
        <v>URL 95</v>
      </c>
      <c r="DQ2" s="121" t="str">
        <f t="shared" ca="1" si="7"/>
        <v>URL 96</v>
      </c>
      <c r="DR2" s="121" t="str">
        <f t="shared" ref="DR2:EW2" ca="1" si="8">IF(INDIRECT("'Statistics'!" &amp; ADDRESS(COLUMN()-11,3))="","",INDIRECT("'Statistics'!" &amp; ADDRESS(COLUMN()-11,3)))</f>
        <v>URL 97</v>
      </c>
      <c r="DS2" s="121" t="str">
        <f t="shared" ca="1" si="8"/>
        <v>URL 98</v>
      </c>
      <c r="DT2" s="121" t="str">
        <f t="shared" ca="1" si="8"/>
        <v>URL 99</v>
      </c>
      <c r="DU2" s="121" t="str">
        <f t="shared" ca="1" si="8"/>
        <v>URL 100</v>
      </c>
      <c r="DV2" s="121" t="str">
        <f t="shared" ca="1" si="8"/>
        <v>URL 101</v>
      </c>
      <c r="DW2" s="121" t="str">
        <f t="shared" ca="1" si="8"/>
        <v>URL 102</v>
      </c>
      <c r="DX2" s="121" t="str">
        <f t="shared" ca="1" si="8"/>
        <v>URL 103</v>
      </c>
      <c r="DY2" s="121" t="str">
        <f t="shared" ca="1" si="8"/>
        <v>URL 104</v>
      </c>
      <c r="DZ2" s="121" t="str">
        <f t="shared" ca="1" si="8"/>
        <v>URL 105</v>
      </c>
      <c r="EA2" s="121" t="str">
        <f t="shared" ca="1" si="8"/>
        <v>URL 106</v>
      </c>
      <c r="EB2" s="121" t="str">
        <f t="shared" ca="1" si="8"/>
        <v>URL 107</v>
      </c>
      <c r="EC2" s="121" t="str">
        <f t="shared" ca="1" si="8"/>
        <v>URL 108</v>
      </c>
      <c r="ED2" s="121" t="str">
        <f t="shared" ca="1" si="8"/>
        <v>URL 109</v>
      </c>
      <c r="EE2" s="121" t="str">
        <f t="shared" ca="1" si="8"/>
        <v>URL 110</v>
      </c>
      <c r="EF2" s="121" t="str">
        <f t="shared" ca="1" si="8"/>
        <v>URL 111</v>
      </c>
      <c r="EG2" s="121" t="str">
        <f t="shared" ca="1" si="8"/>
        <v>URL 112</v>
      </c>
      <c r="EH2" s="121" t="str">
        <f t="shared" ca="1" si="8"/>
        <v>URL 113</v>
      </c>
      <c r="EI2" s="121" t="str">
        <f t="shared" ca="1" si="8"/>
        <v>URL 114</v>
      </c>
      <c r="EJ2" s="121" t="str">
        <f t="shared" ca="1" si="8"/>
        <v>URL 115</v>
      </c>
      <c r="EK2" s="121" t="str">
        <f t="shared" ca="1" si="8"/>
        <v>URL 116</v>
      </c>
      <c r="EL2" s="121" t="str">
        <f t="shared" ca="1" si="8"/>
        <v>URL 117</v>
      </c>
      <c r="EM2" s="121" t="str">
        <f t="shared" ca="1" si="8"/>
        <v>URL 118</v>
      </c>
      <c r="EN2" s="121" t="str">
        <f t="shared" ca="1" si="8"/>
        <v>URL 119</v>
      </c>
      <c r="EO2" s="121" t="str">
        <f t="shared" ca="1" si="8"/>
        <v>URL 120</v>
      </c>
      <c r="EP2" s="121" t="str">
        <f t="shared" ca="1" si="8"/>
        <v>URL 121</v>
      </c>
      <c r="EQ2" s="121" t="str">
        <f t="shared" ca="1" si="8"/>
        <v>URL 122</v>
      </c>
      <c r="ER2" s="121" t="str">
        <f t="shared" ca="1" si="8"/>
        <v>URL 123</v>
      </c>
      <c r="ES2" s="121" t="str">
        <f t="shared" ca="1" si="8"/>
        <v>URL 124</v>
      </c>
      <c r="ET2" s="121" t="str">
        <f t="shared" ca="1" si="8"/>
        <v>URL 125</v>
      </c>
      <c r="EU2" s="121" t="str">
        <f t="shared" ca="1" si="8"/>
        <v>URL 126</v>
      </c>
      <c r="EV2" s="121" t="str">
        <f t="shared" ca="1" si="8"/>
        <v>URL 127</v>
      </c>
      <c r="EW2" s="121" t="str">
        <f t="shared" ca="1" si="8"/>
        <v>URL 128</v>
      </c>
      <c r="EX2" s="121" t="str">
        <f t="shared" ref="EX2:FS2" ca="1" si="9">IF(INDIRECT("'Statistics'!" &amp; ADDRESS(COLUMN()-11,3))="","",INDIRECT("'Statistics'!" &amp; ADDRESS(COLUMN()-11,3)))</f>
        <v>URL 129</v>
      </c>
      <c r="EY2" s="121" t="str">
        <f t="shared" ca="1" si="9"/>
        <v>URL 130</v>
      </c>
      <c r="EZ2" s="121" t="str">
        <f t="shared" ca="1" si="9"/>
        <v>URL 131</v>
      </c>
      <c r="FA2" s="121" t="str">
        <f t="shared" ca="1" si="9"/>
        <v>URL 132</v>
      </c>
      <c r="FB2" s="121" t="str">
        <f t="shared" ca="1" si="9"/>
        <v>URL 133</v>
      </c>
      <c r="FC2" s="121" t="str">
        <f t="shared" ca="1" si="9"/>
        <v>URL 134</v>
      </c>
      <c r="FD2" s="121" t="str">
        <f t="shared" ca="1" si="9"/>
        <v>URL 135</v>
      </c>
      <c r="FE2" s="121" t="str">
        <f t="shared" ca="1" si="9"/>
        <v>URL 136</v>
      </c>
      <c r="FF2" s="121" t="str">
        <f t="shared" ca="1" si="9"/>
        <v>URL 137</v>
      </c>
      <c r="FG2" s="121" t="str">
        <f t="shared" ca="1" si="9"/>
        <v>URL 138</v>
      </c>
      <c r="FH2" s="121" t="str">
        <f t="shared" ca="1" si="9"/>
        <v>URL 139</v>
      </c>
      <c r="FI2" s="121" t="str">
        <f t="shared" ca="1" si="9"/>
        <v>URL 140</v>
      </c>
      <c r="FJ2" s="121" t="str">
        <f t="shared" ca="1" si="9"/>
        <v>URL 141</v>
      </c>
      <c r="FK2" s="121" t="str">
        <f t="shared" ca="1" si="9"/>
        <v>URL 142</v>
      </c>
      <c r="FL2" s="121" t="str">
        <f t="shared" ca="1" si="9"/>
        <v>URL 143</v>
      </c>
      <c r="FM2" s="121" t="str">
        <f t="shared" ca="1" si="9"/>
        <v>URL 144</v>
      </c>
      <c r="FN2" s="121" t="str">
        <f t="shared" ca="1" si="9"/>
        <v>URL 145</v>
      </c>
      <c r="FO2" s="121" t="str">
        <f t="shared" ca="1" si="9"/>
        <v>URL 146</v>
      </c>
      <c r="FP2" s="121" t="str">
        <f t="shared" ca="1" si="9"/>
        <v>URL 147</v>
      </c>
      <c r="FQ2" s="121" t="str">
        <f t="shared" ca="1" si="9"/>
        <v>URL 148</v>
      </c>
      <c r="FR2" s="121" t="str">
        <f t="shared" ca="1" si="9"/>
        <v>URL 149</v>
      </c>
      <c r="FS2" s="121" t="str">
        <f t="shared" ca="1" si="9"/>
        <v>URL 150</v>
      </c>
    </row>
    <row r="3" spans="1:176" s="58" customFormat="1" ht="20.25" customHeight="1" x14ac:dyDescent="0.35">
      <c r="A3" s="117"/>
      <c r="B3" s="253"/>
      <c r="C3" s="279"/>
      <c r="D3" s="279"/>
      <c r="E3" s="114"/>
      <c r="F3" s="114"/>
      <c r="G3" s="114"/>
      <c r="H3" s="114"/>
      <c r="I3" s="114"/>
      <c r="J3" s="114"/>
      <c r="K3" s="114"/>
      <c r="L3" s="114"/>
      <c r="M3" s="114"/>
      <c r="N3" s="114"/>
      <c r="O3" s="114"/>
      <c r="P3" s="114"/>
      <c r="Q3" s="114"/>
      <c r="R3" s="114"/>
      <c r="S3" s="114"/>
      <c r="T3" s="114"/>
      <c r="U3" s="114"/>
      <c r="V3" s="114"/>
      <c r="W3" s="114" t="s">
        <v>234</v>
      </c>
      <c r="X3" s="118"/>
      <c r="Y3" s="119"/>
      <c r="Z3" s="120" t="s">
        <v>589</v>
      </c>
      <c r="AA3" s="52" t="s">
        <v>590</v>
      </c>
      <c r="AB3" s="52" t="s">
        <v>591</v>
      </c>
      <c r="AC3" s="52" t="s">
        <v>592</v>
      </c>
      <c r="AD3" s="52" t="s">
        <v>593</v>
      </c>
      <c r="AE3" s="52" t="s">
        <v>594</v>
      </c>
      <c r="AF3" s="52" t="s">
        <v>595</v>
      </c>
      <c r="AG3" s="52" t="s">
        <v>596</v>
      </c>
      <c r="AH3" s="52" t="s">
        <v>597</v>
      </c>
      <c r="AI3" s="52" t="s">
        <v>598</v>
      </c>
      <c r="AJ3" s="52" t="s">
        <v>599</v>
      </c>
      <c r="AK3" s="52" t="s">
        <v>600</v>
      </c>
      <c r="AL3" s="52" t="s">
        <v>601</v>
      </c>
      <c r="AM3" s="52" t="s">
        <v>602</v>
      </c>
      <c r="AN3" s="52" t="s">
        <v>603</v>
      </c>
      <c r="AO3" s="52" t="s">
        <v>604</v>
      </c>
      <c r="AP3" s="52" t="s">
        <v>605</v>
      </c>
      <c r="AQ3" s="52" t="s">
        <v>606</v>
      </c>
      <c r="AR3" s="52" t="s">
        <v>607</v>
      </c>
      <c r="AS3" s="52" t="s">
        <v>608</v>
      </c>
      <c r="AT3" s="52" t="s">
        <v>609</v>
      </c>
      <c r="AU3" s="52" t="s">
        <v>610</v>
      </c>
      <c r="AV3" s="52" t="s">
        <v>611</v>
      </c>
      <c r="AW3" s="52" t="s">
        <v>612</v>
      </c>
      <c r="AX3" s="52" t="s">
        <v>733</v>
      </c>
      <c r="AY3" s="52" t="s">
        <v>734</v>
      </c>
      <c r="AZ3" s="52" t="s">
        <v>613</v>
      </c>
      <c r="BA3" s="52" t="s">
        <v>614</v>
      </c>
      <c r="BB3" s="52" t="s">
        <v>615</v>
      </c>
      <c r="BC3" s="52" t="s">
        <v>735</v>
      </c>
      <c r="BD3" s="52" t="s">
        <v>616</v>
      </c>
      <c r="BE3" s="52" t="s">
        <v>617</v>
      </c>
      <c r="BF3" s="52" t="s">
        <v>618</v>
      </c>
      <c r="BG3" s="52" t="s">
        <v>619</v>
      </c>
      <c r="BH3" s="52" t="s">
        <v>620</v>
      </c>
      <c r="BI3" s="52" t="s">
        <v>621</v>
      </c>
      <c r="BJ3" s="52" t="s">
        <v>622</v>
      </c>
      <c r="BK3" s="52" t="s">
        <v>623</v>
      </c>
      <c r="BL3" s="52" t="s">
        <v>624</v>
      </c>
      <c r="BM3" s="52" t="s">
        <v>625</v>
      </c>
      <c r="BN3" s="52" t="s">
        <v>626</v>
      </c>
      <c r="BO3" s="52" t="s">
        <v>627</v>
      </c>
      <c r="BP3" s="52" t="s">
        <v>628</v>
      </c>
      <c r="BQ3" s="52" t="s">
        <v>629</v>
      </c>
      <c r="BR3" s="52" t="s">
        <v>630</v>
      </c>
      <c r="BS3" s="52" t="s">
        <v>631</v>
      </c>
      <c r="BT3" s="52" t="s">
        <v>632</v>
      </c>
      <c r="BU3" s="52" t="s">
        <v>633</v>
      </c>
      <c r="BV3" s="52" t="s">
        <v>634</v>
      </c>
      <c r="BW3" s="52" t="s">
        <v>635</v>
      </c>
      <c r="BX3" s="52" t="s">
        <v>636</v>
      </c>
      <c r="BY3" s="52" t="s">
        <v>637</v>
      </c>
      <c r="BZ3" s="52" t="s">
        <v>638</v>
      </c>
      <c r="CA3" s="52" t="s">
        <v>639</v>
      </c>
      <c r="CB3" s="52" t="s">
        <v>640</v>
      </c>
      <c r="CC3" s="52" t="s">
        <v>641</v>
      </c>
      <c r="CD3" s="52" t="s">
        <v>642</v>
      </c>
      <c r="CE3" s="52" t="s">
        <v>643</v>
      </c>
      <c r="CF3" s="52" t="s">
        <v>644</v>
      </c>
      <c r="CG3" s="52" t="s">
        <v>645</v>
      </c>
      <c r="CH3" s="52" t="s">
        <v>646</v>
      </c>
      <c r="CI3" s="52" t="s">
        <v>647</v>
      </c>
      <c r="CJ3" s="52" t="s">
        <v>736</v>
      </c>
      <c r="CK3" s="52" t="s">
        <v>648</v>
      </c>
      <c r="CL3" s="52" t="s">
        <v>649</v>
      </c>
      <c r="CM3" s="52" t="s">
        <v>737</v>
      </c>
      <c r="CN3" s="52" t="s">
        <v>650</v>
      </c>
      <c r="CO3" s="52" t="s">
        <v>651</v>
      </c>
      <c r="CP3" s="52" t="s">
        <v>652</v>
      </c>
      <c r="CQ3" s="52" t="s">
        <v>653</v>
      </c>
      <c r="CR3" s="52" t="s">
        <v>654</v>
      </c>
      <c r="CS3" s="52" t="s">
        <v>655</v>
      </c>
      <c r="CT3" s="52" t="s">
        <v>656</v>
      </c>
      <c r="CU3" s="52" t="s">
        <v>657</v>
      </c>
      <c r="CV3" s="52" t="s">
        <v>658</v>
      </c>
      <c r="CW3" s="52" t="s">
        <v>659</v>
      </c>
      <c r="CX3" s="52" t="s">
        <v>660</v>
      </c>
      <c r="CY3" s="52" t="s">
        <v>661</v>
      </c>
      <c r="CZ3" s="52" t="s">
        <v>662</v>
      </c>
      <c r="DA3" s="52" t="s">
        <v>663</v>
      </c>
      <c r="DB3" s="52" t="s">
        <v>664</v>
      </c>
      <c r="DC3" s="52" t="s">
        <v>665</v>
      </c>
      <c r="DD3" s="52" t="s">
        <v>666</v>
      </c>
      <c r="DE3" s="52" t="s">
        <v>667</v>
      </c>
      <c r="DF3" s="52" t="s">
        <v>668</v>
      </c>
      <c r="DG3" s="52" t="s">
        <v>669</v>
      </c>
      <c r="DH3" s="52" t="s">
        <v>670</v>
      </c>
      <c r="DI3" s="52" t="s">
        <v>671</v>
      </c>
      <c r="DJ3" s="52" t="s">
        <v>672</v>
      </c>
      <c r="DK3" s="52" t="s">
        <v>673</v>
      </c>
      <c r="DL3" s="52" t="s">
        <v>674</v>
      </c>
      <c r="DM3" s="52" t="s">
        <v>675</v>
      </c>
      <c r="DN3" s="52" t="s">
        <v>676</v>
      </c>
      <c r="DO3" s="52" t="s">
        <v>677</v>
      </c>
      <c r="DP3" s="52" t="s">
        <v>678</v>
      </c>
      <c r="DQ3" s="52" t="s">
        <v>679</v>
      </c>
      <c r="DR3" s="52" t="s">
        <v>680</v>
      </c>
      <c r="DS3" s="52" t="s">
        <v>681</v>
      </c>
      <c r="DT3" s="52" t="s">
        <v>682</v>
      </c>
      <c r="DU3" s="52" t="s">
        <v>683</v>
      </c>
      <c r="DV3" s="52" t="s">
        <v>684</v>
      </c>
      <c r="DW3" s="52" t="s">
        <v>738</v>
      </c>
      <c r="DX3" s="52" t="s">
        <v>685</v>
      </c>
      <c r="DY3" s="52" t="s">
        <v>686</v>
      </c>
      <c r="DZ3" s="52" t="s">
        <v>687</v>
      </c>
      <c r="EA3" s="52" t="s">
        <v>688</v>
      </c>
      <c r="EB3" s="52" t="s">
        <v>689</v>
      </c>
      <c r="EC3" s="52" t="s">
        <v>690</v>
      </c>
      <c r="ED3" s="52" t="s">
        <v>691</v>
      </c>
      <c r="EE3" s="52" t="s">
        <v>692</v>
      </c>
      <c r="EF3" s="52" t="s">
        <v>693</v>
      </c>
      <c r="EG3" s="52" t="s">
        <v>694</v>
      </c>
      <c r="EH3" s="52" t="s">
        <v>695</v>
      </c>
      <c r="EI3" s="52" t="s">
        <v>696</v>
      </c>
      <c r="EJ3" s="52" t="s">
        <v>697</v>
      </c>
      <c r="EK3" s="52" t="s">
        <v>698</v>
      </c>
      <c r="EL3" s="52" t="s">
        <v>699</v>
      </c>
      <c r="EM3" s="52" t="s">
        <v>700</v>
      </c>
      <c r="EN3" s="52" t="s">
        <v>701</v>
      </c>
      <c r="EO3" s="52" t="s">
        <v>702</v>
      </c>
      <c r="EP3" s="52" t="s">
        <v>703</v>
      </c>
      <c r="EQ3" s="52" t="s">
        <v>704</v>
      </c>
      <c r="ER3" s="52" t="s">
        <v>705</v>
      </c>
      <c r="ES3" s="52" t="s">
        <v>706</v>
      </c>
      <c r="ET3" s="52" t="s">
        <v>707</v>
      </c>
      <c r="EU3" s="52" t="s">
        <v>708</v>
      </c>
      <c r="EV3" s="52" t="s">
        <v>709</v>
      </c>
      <c r="EW3" s="52" t="s">
        <v>710</v>
      </c>
      <c r="EX3" s="52" t="s">
        <v>711</v>
      </c>
      <c r="EY3" s="52" t="s">
        <v>712</v>
      </c>
      <c r="EZ3" s="52" t="s">
        <v>713</v>
      </c>
      <c r="FA3" s="52" t="s">
        <v>714</v>
      </c>
      <c r="FB3" s="52" t="s">
        <v>715</v>
      </c>
      <c r="FC3" s="52" t="s">
        <v>716</v>
      </c>
      <c r="FD3" s="52" t="s">
        <v>717</v>
      </c>
      <c r="FE3" s="52" t="s">
        <v>718</v>
      </c>
      <c r="FF3" s="52" t="s">
        <v>719</v>
      </c>
      <c r="FG3" s="52" t="s">
        <v>720</v>
      </c>
      <c r="FH3" s="52" t="s">
        <v>721</v>
      </c>
      <c r="FI3" s="52" t="s">
        <v>722</v>
      </c>
      <c r="FJ3" s="52" t="s">
        <v>723</v>
      </c>
      <c r="FK3" s="52" t="s">
        <v>724</v>
      </c>
      <c r="FL3" s="52" t="s">
        <v>725</v>
      </c>
      <c r="FM3" s="52" t="s">
        <v>726</v>
      </c>
      <c r="FN3" s="52" t="s">
        <v>727</v>
      </c>
      <c r="FO3" s="52" t="s">
        <v>728</v>
      </c>
      <c r="FP3" s="52" t="s">
        <v>729</v>
      </c>
      <c r="FQ3" s="52" t="s">
        <v>730</v>
      </c>
      <c r="FR3" s="52" t="s">
        <v>731</v>
      </c>
      <c r="FS3" s="52" t="s">
        <v>732</v>
      </c>
    </row>
    <row r="4" spans="1:176" s="58" customFormat="1" ht="26.25" x14ac:dyDescent="0.35">
      <c r="A4" s="77" t="s">
        <v>67</v>
      </c>
      <c r="B4" s="77" t="s">
        <v>68</v>
      </c>
      <c r="C4" s="51" t="s">
        <v>969</v>
      </c>
      <c r="D4" s="51" t="s">
        <v>970</v>
      </c>
      <c r="E4" s="51" t="s">
        <v>139</v>
      </c>
      <c r="F4" s="88" t="s">
        <v>226</v>
      </c>
      <c r="G4" s="88" t="s">
        <v>227</v>
      </c>
      <c r="H4" s="88" t="s">
        <v>234</v>
      </c>
      <c r="I4" s="88" t="s">
        <v>229</v>
      </c>
      <c r="J4" s="88" t="s">
        <v>230</v>
      </c>
      <c r="K4" s="88" t="s">
        <v>231</v>
      </c>
      <c r="L4" s="88" t="s">
        <v>232</v>
      </c>
      <c r="M4" s="88" t="s">
        <v>233</v>
      </c>
      <c r="N4" s="89" t="s">
        <v>226</v>
      </c>
      <c r="O4" s="89" t="s">
        <v>227</v>
      </c>
      <c r="P4" s="89" t="s">
        <v>228</v>
      </c>
      <c r="Q4" s="89" t="s">
        <v>229</v>
      </c>
      <c r="R4" s="89" t="s">
        <v>230</v>
      </c>
      <c r="S4" s="89" t="s">
        <v>231</v>
      </c>
      <c r="T4" s="89" t="s">
        <v>232</v>
      </c>
      <c r="U4" s="89" t="s">
        <v>233</v>
      </c>
      <c r="V4" s="51" t="s">
        <v>140</v>
      </c>
      <c r="W4" s="51" t="s">
        <v>771</v>
      </c>
      <c r="X4" s="73" t="s">
        <v>225</v>
      </c>
      <c r="Y4" s="59" t="s">
        <v>807</v>
      </c>
      <c r="Z4" s="221" t="str">
        <f>COUNTIF(Z5:Z1001,"Fail") &amp; " Fault" &amp; IF(COUNTIF(Z5:Z1001,"Fail")=1,"","s") &amp; " + " &amp; CHAR(10) &amp; COUNTIF(Z5:Z1001,"Should Fix") &amp; " Should Fix"</f>
        <v>0 Faults + 
0 Should Fix</v>
      </c>
      <c r="AA4" s="221" t="str">
        <f t="shared" ref="AA4:CL4" si="10">COUNTIF(AA5:AA1001,"Fail") &amp; " Fault" &amp; IF(COUNTIF(AA5:AA1001,"Fail")=1,"","s") &amp; " + " &amp; CHAR(10) &amp; COUNTIF(AA5:AA1001,"Should Fix") &amp; " Should Fix"</f>
        <v>0 Faults + 
0 Should Fix</v>
      </c>
      <c r="AB4" s="221" t="str">
        <f t="shared" si="10"/>
        <v>2 Faults + 
0 Should Fix</v>
      </c>
      <c r="AC4" s="221" t="str">
        <f t="shared" si="10"/>
        <v>0 Faults + 
0 Should Fix</v>
      </c>
      <c r="AD4" s="221" t="str">
        <f t="shared" si="10"/>
        <v>0 Faults + 
0 Should Fix</v>
      </c>
      <c r="AE4" s="221" t="str">
        <f t="shared" si="10"/>
        <v>0 Faults + 
0 Should Fix</v>
      </c>
      <c r="AF4" s="221" t="str">
        <f t="shared" si="10"/>
        <v>0 Faults + 
0 Should Fix</v>
      </c>
      <c r="AG4" s="221" t="str">
        <f t="shared" si="10"/>
        <v>0 Faults + 
0 Should Fix</v>
      </c>
      <c r="AH4" s="221" t="str">
        <f t="shared" si="10"/>
        <v>0 Faults + 
0 Should Fix</v>
      </c>
      <c r="AI4" s="221" t="str">
        <f t="shared" si="10"/>
        <v>0 Faults + 
0 Should Fix</v>
      </c>
      <c r="AJ4" s="221" t="str">
        <f t="shared" si="10"/>
        <v>0 Faults + 
0 Should Fix</v>
      </c>
      <c r="AK4" s="221" t="str">
        <f t="shared" si="10"/>
        <v>0 Faults + 
0 Should Fix</v>
      </c>
      <c r="AL4" s="221" t="str">
        <f t="shared" si="10"/>
        <v>2 Faults + 
0 Should Fix</v>
      </c>
      <c r="AM4" s="221" t="str">
        <f t="shared" si="10"/>
        <v>0 Faults + 
0 Should Fix</v>
      </c>
      <c r="AN4" s="221" t="str">
        <f t="shared" si="10"/>
        <v>0 Faults + 
0 Should Fix</v>
      </c>
      <c r="AO4" s="221" t="str">
        <f t="shared" si="10"/>
        <v>0 Faults + 
0 Should Fix</v>
      </c>
      <c r="AP4" s="221" t="str">
        <f t="shared" si="10"/>
        <v>0 Faults + 
0 Should Fix</v>
      </c>
      <c r="AQ4" s="221" t="str">
        <f t="shared" si="10"/>
        <v>0 Faults + 
0 Should Fix</v>
      </c>
      <c r="AR4" s="221" t="str">
        <f t="shared" si="10"/>
        <v>0 Faults + 
0 Should Fix</v>
      </c>
      <c r="AS4" s="221" t="str">
        <f t="shared" si="10"/>
        <v>0 Faults + 
0 Should Fix</v>
      </c>
      <c r="AT4" s="221" t="str">
        <f t="shared" si="10"/>
        <v>0 Faults + 
0 Should Fix</v>
      </c>
      <c r="AU4" s="221" t="str">
        <f t="shared" si="10"/>
        <v>0 Faults + 
0 Should Fix</v>
      </c>
      <c r="AV4" s="221" t="str">
        <f t="shared" si="10"/>
        <v>0 Faults + 
0 Should Fix</v>
      </c>
      <c r="AW4" s="221" t="str">
        <f t="shared" si="10"/>
        <v>0 Faults + 
0 Should Fix</v>
      </c>
      <c r="AX4" s="221" t="str">
        <f t="shared" si="10"/>
        <v>0 Faults + 
0 Should Fix</v>
      </c>
      <c r="AY4" s="221" t="str">
        <f t="shared" si="10"/>
        <v>0 Faults + 
0 Should Fix</v>
      </c>
      <c r="AZ4" s="221" t="str">
        <f t="shared" si="10"/>
        <v>0 Faults + 
0 Should Fix</v>
      </c>
      <c r="BA4" s="221" t="str">
        <f t="shared" si="10"/>
        <v>0 Faults + 
0 Should Fix</v>
      </c>
      <c r="BB4" s="221" t="str">
        <f t="shared" si="10"/>
        <v>0 Faults + 
0 Should Fix</v>
      </c>
      <c r="BC4" s="221" t="str">
        <f t="shared" si="10"/>
        <v>0 Faults + 
0 Should Fix</v>
      </c>
      <c r="BD4" s="221" t="str">
        <f t="shared" si="10"/>
        <v>0 Faults + 
0 Should Fix</v>
      </c>
      <c r="BE4" s="221" t="str">
        <f t="shared" si="10"/>
        <v>0 Faults + 
0 Should Fix</v>
      </c>
      <c r="BF4" s="221" t="str">
        <f t="shared" si="10"/>
        <v>0 Faults + 
0 Should Fix</v>
      </c>
      <c r="BG4" s="221" t="str">
        <f t="shared" si="10"/>
        <v>0 Faults + 
0 Should Fix</v>
      </c>
      <c r="BH4" s="221" t="str">
        <f t="shared" si="10"/>
        <v>0 Faults + 
0 Should Fix</v>
      </c>
      <c r="BI4" s="221" t="str">
        <f t="shared" si="10"/>
        <v>0 Faults + 
0 Should Fix</v>
      </c>
      <c r="BJ4" s="221" t="str">
        <f t="shared" si="10"/>
        <v>0 Faults + 
0 Should Fix</v>
      </c>
      <c r="BK4" s="221" t="str">
        <f t="shared" si="10"/>
        <v>0 Faults + 
0 Should Fix</v>
      </c>
      <c r="BL4" s="221" t="str">
        <f t="shared" si="10"/>
        <v>0 Faults + 
0 Should Fix</v>
      </c>
      <c r="BM4" s="221" t="str">
        <f t="shared" si="10"/>
        <v>0 Faults + 
0 Should Fix</v>
      </c>
      <c r="BN4" s="221" t="str">
        <f t="shared" si="10"/>
        <v>0 Faults + 
0 Should Fix</v>
      </c>
      <c r="BO4" s="221" t="str">
        <f t="shared" si="10"/>
        <v>0 Faults + 
0 Should Fix</v>
      </c>
      <c r="BP4" s="221" t="str">
        <f t="shared" si="10"/>
        <v>0 Faults + 
0 Should Fix</v>
      </c>
      <c r="BQ4" s="221" t="str">
        <f t="shared" si="10"/>
        <v>0 Faults + 
0 Should Fix</v>
      </c>
      <c r="BR4" s="221" t="str">
        <f t="shared" si="10"/>
        <v>0 Faults + 
0 Should Fix</v>
      </c>
      <c r="BS4" s="221" t="str">
        <f t="shared" si="10"/>
        <v>0 Faults + 
0 Should Fix</v>
      </c>
      <c r="BT4" s="221" t="str">
        <f t="shared" si="10"/>
        <v>0 Faults + 
0 Should Fix</v>
      </c>
      <c r="BU4" s="221" t="str">
        <f t="shared" si="10"/>
        <v>0 Faults + 
0 Should Fix</v>
      </c>
      <c r="BV4" s="221" t="str">
        <f t="shared" si="10"/>
        <v>0 Faults + 
0 Should Fix</v>
      </c>
      <c r="BW4" s="221" t="str">
        <f t="shared" si="10"/>
        <v>0 Faults + 
0 Should Fix</v>
      </c>
      <c r="BX4" s="221" t="str">
        <f t="shared" si="10"/>
        <v>0 Faults + 
0 Should Fix</v>
      </c>
      <c r="BY4" s="221" t="str">
        <f t="shared" si="10"/>
        <v>0 Faults + 
0 Should Fix</v>
      </c>
      <c r="BZ4" s="221" t="str">
        <f t="shared" si="10"/>
        <v>0 Faults + 
0 Should Fix</v>
      </c>
      <c r="CA4" s="221" t="str">
        <f t="shared" si="10"/>
        <v>0 Faults + 
0 Should Fix</v>
      </c>
      <c r="CB4" s="221" t="str">
        <f t="shared" si="10"/>
        <v>0 Faults + 
0 Should Fix</v>
      </c>
      <c r="CC4" s="221" t="str">
        <f t="shared" si="10"/>
        <v>0 Faults + 
0 Should Fix</v>
      </c>
      <c r="CD4" s="221" t="str">
        <f t="shared" si="10"/>
        <v>0 Faults + 
0 Should Fix</v>
      </c>
      <c r="CE4" s="221" t="str">
        <f t="shared" si="10"/>
        <v>0 Faults + 
0 Should Fix</v>
      </c>
      <c r="CF4" s="221" t="str">
        <f t="shared" si="10"/>
        <v>0 Faults + 
0 Should Fix</v>
      </c>
      <c r="CG4" s="221" t="str">
        <f t="shared" si="10"/>
        <v>0 Faults + 
0 Should Fix</v>
      </c>
      <c r="CH4" s="221" t="str">
        <f t="shared" si="10"/>
        <v>0 Faults + 
0 Should Fix</v>
      </c>
      <c r="CI4" s="221" t="str">
        <f t="shared" si="10"/>
        <v>0 Faults + 
0 Should Fix</v>
      </c>
      <c r="CJ4" s="221" t="str">
        <f t="shared" si="10"/>
        <v>0 Faults + 
0 Should Fix</v>
      </c>
      <c r="CK4" s="221" t="str">
        <f t="shared" si="10"/>
        <v>0 Faults + 
0 Should Fix</v>
      </c>
      <c r="CL4" s="221" t="str">
        <f t="shared" si="10"/>
        <v>0 Faults + 
0 Should Fix</v>
      </c>
      <c r="CM4" s="221" t="str">
        <f t="shared" ref="CM4:EX4" si="11">COUNTIF(CM5:CM1001,"Fail") &amp; " Fault" &amp; IF(COUNTIF(CM5:CM1001,"Fail")=1,"","s") &amp; " + " &amp; CHAR(10) &amp; COUNTIF(CM5:CM1001,"Should Fix") &amp; " Should Fix"</f>
        <v>0 Faults + 
0 Should Fix</v>
      </c>
      <c r="CN4" s="221" t="str">
        <f t="shared" si="11"/>
        <v>0 Faults + 
0 Should Fix</v>
      </c>
      <c r="CO4" s="221" t="str">
        <f t="shared" si="11"/>
        <v>0 Faults + 
0 Should Fix</v>
      </c>
      <c r="CP4" s="221" t="str">
        <f t="shared" si="11"/>
        <v>0 Faults + 
0 Should Fix</v>
      </c>
      <c r="CQ4" s="221" t="str">
        <f t="shared" si="11"/>
        <v>0 Faults + 
0 Should Fix</v>
      </c>
      <c r="CR4" s="221" t="str">
        <f t="shared" si="11"/>
        <v>0 Faults + 
0 Should Fix</v>
      </c>
      <c r="CS4" s="221" t="str">
        <f t="shared" si="11"/>
        <v>0 Faults + 
0 Should Fix</v>
      </c>
      <c r="CT4" s="221" t="str">
        <f t="shared" si="11"/>
        <v>0 Faults + 
0 Should Fix</v>
      </c>
      <c r="CU4" s="221" t="str">
        <f t="shared" si="11"/>
        <v>0 Faults + 
0 Should Fix</v>
      </c>
      <c r="CV4" s="221" t="str">
        <f t="shared" si="11"/>
        <v>0 Faults + 
0 Should Fix</v>
      </c>
      <c r="CW4" s="221" t="str">
        <f t="shared" si="11"/>
        <v>0 Faults + 
0 Should Fix</v>
      </c>
      <c r="CX4" s="221" t="str">
        <f t="shared" si="11"/>
        <v>0 Faults + 
0 Should Fix</v>
      </c>
      <c r="CY4" s="221" t="str">
        <f t="shared" si="11"/>
        <v>0 Faults + 
0 Should Fix</v>
      </c>
      <c r="CZ4" s="221" t="str">
        <f t="shared" si="11"/>
        <v>0 Faults + 
0 Should Fix</v>
      </c>
      <c r="DA4" s="221" t="str">
        <f t="shared" si="11"/>
        <v>0 Faults + 
0 Should Fix</v>
      </c>
      <c r="DB4" s="221" t="str">
        <f t="shared" si="11"/>
        <v>0 Faults + 
0 Should Fix</v>
      </c>
      <c r="DC4" s="221" t="str">
        <f t="shared" si="11"/>
        <v>0 Faults + 
0 Should Fix</v>
      </c>
      <c r="DD4" s="221" t="str">
        <f t="shared" si="11"/>
        <v>0 Faults + 
0 Should Fix</v>
      </c>
      <c r="DE4" s="221" t="str">
        <f t="shared" si="11"/>
        <v>0 Faults + 
0 Should Fix</v>
      </c>
      <c r="DF4" s="221" t="str">
        <f t="shared" si="11"/>
        <v>0 Faults + 
0 Should Fix</v>
      </c>
      <c r="DG4" s="221" t="str">
        <f t="shared" si="11"/>
        <v>0 Faults + 
0 Should Fix</v>
      </c>
      <c r="DH4" s="221" t="str">
        <f t="shared" si="11"/>
        <v>0 Faults + 
0 Should Fix</v>
      </c>
      <c r="DI4" s="221" t="str">
        <f t="shared" si="11"/>
        <v>0 Faults + 
0 Should Fix</v>
      </c>
      <c r="DJ4" s="221" t="str">
        <f t="shared" si="11"/>
        <v>0 Faults + 
0 Should Fix</v>
      </c>
      <c r="DK4" s="221" t="str">
        <f t="shared" si="11"/>
        <v>0 Faults + 
0 Should Fix</v>
      </c>
      <c r="DL4" s="221" t="str">
        <f t="shared" si="11"/>
        <v>0 Faults + 
0 Should Fix</v>
      </c>
      <c r="DM4" s="221" t="str">
        <f t="shared" si="11"/>
        <v>0 Faults + 
0 Should Fix</v>
      </c>
      <c r="DN4" s="221" t="str">
        <f t="shared" si="11"/>
        <v>0 Faults + 
0 Should Fix</v>
      </c>
      <c r="DO4" s="221" t="str">
        <f t="shared" si="11"/>
        <v>0 Faults + 
0 Should Fix</v>
      </c>
      <c r="DP4" s="221" t="str">
        <f t="shared" si="11"/>
        <v>0 Faults + 
0 Should Fix</v>
      </c>
      <c r="DQ4" s="221" t="str">
        <f t="shared" si="11"/>
        <v>0 Faults + 
0 Should Fix</v>
      </c>
      <c r="DR4" s="221" t="str">
        <f t="shared" si="11"/>
        <v>0 Faults + 
0 Should Fix</v>
      </c>
      <c r="DS4" s="221" t="str">
        <f t="shared" si="11"/>
        <v>0 Faults + 
0 Should Fix</v>
      </c>
      <c r="DT4" s="221" t="str">
        <f t="shared" si="11"/>
        <v>0 Faults + 
0 Should Fix</v>
      </c>
      <c r="DU4" s="221" t="str">
        <f t="shared" si="11"/>
        <v>0 Faults + 
0 Should Fix</v>
      </c>
      <c r="DV4" s="221" t="str">
        <f t="shared" si="11"/>
        <v>0 Faults + 
0 Should Fix</v>
      </c>
      <c r="DW4" s="221" t="str">
        <f t="shared" si="11"/>
        <v>0 Faults + 
0 Should Fix</v>
      </c>
      <c r="DX4" s="221" t="str">
        <f t="shared" si="11"/>
        <v>0 Faults + 
0 Should Fix</v>
      </c>
      <c r="DY4" s="221" t="str">
        <f t="shared" si="11"/>
        <v>0 Faults + 
0 Should Fix</v>
      </c>
      <c r="DZ4" s="221" t="str">
        <f t="shared" si="11"/>
        <v>0 Faults + 
0 Should Fix</v>
      </c>
      <c r="EA4" s="221" t="str">
        <f t="shared" si="11"/>
        <v>0 Faults + 
0 Should Fix</v>
      </c>
      <c r="EB4" s="221" t="str">
        <f t="shared" si="11"/>
        <v>0 Faults + 
0 Should Fix</v>
      </c>
      <c r="EC4" s="221" t="str">
        <f t="shared" si="11"/>
        <v>0 Faults + 
0 Should Fix</v>
      </c>
      <c r="ED4" s="221" t="str">
        <f t="shared" si="11"/>
        <v>0 Faults + 
0 Should Fix</v>
      </c>
      <c r="EE4" s="221" t="str">
        <f t="shared" si="11"/>
        <v>0 Faults + 
0 Should Fix</v>
      </c>
      <c r="EF4" s="221" t="str">
        <f t="shared" si="11"/>
        <v>0 Faults + 
0 Should Fix</v>
      </c>
      <c r="EG4" s="221" t="str">
        <f t="shared" si="11"/>
        <v>0 Faults + 
0 Should Fix</v>
      </c>
      <c r="EH4" s="221" t="str">
        <f t="shared" si="11"/>
        <v>0 Faults + 
0 Should Fix</v>
      </c>
      <c r="EI4" s="221" t="str">
        <f t="shared" si="11"/>
        <v>0 Faults + 
0 Should Fix</v>
      </c>
      <c r="EJ4" s="221" t="str">
        <f t="shared" si="11"/>
        <v>0 Faults + 
0 Should Fix</v>
      </c>
      <c r="EK4" s="221" t="str">
        <f t="shared" si="11"/>
        <v>0 Faults + 
0 Should Fix</v>
      </c>
      <c r="EL4" s="221" t="str">
        <f t="shared" si="11"/>
        <v>0 Faults + 
0 Should Fix</v>
      </c>
      <c r="EM4" s="221" t="str">
        <f t="shared" si="11"/>
        <v>0 Faults + 
0 Should Fix</v>
      </c>
      <c r="EN4" s="221" t="str">
        <f t="shared" si="11"/>
        <v>0 Faults + 
0 Should Fix</v>
      </c>
      <c r="EO4" s="221" t="str">
        <f t="shared" si="11"/>
        <v>0 Faults + 
0 Should Fix</v>
      </c>
      <c r="EP4" s="221" t="str">
        <f t="shared" si="11"/>
        <v>0 Faults + 
0 Should Fix</v>
      </c>
      <c r="EQ4" s="221" t="str">
        <f t="shared" si="11"/>
        <v>0 Faults + 
0 Should Fix</v>
      </c>
      <c r="ER4" s="221" t="str">
        <f t="shared" si="11"/>
        <v>0 Faults + 
0 Should Fix</v>
      </c>
      <c r="ES4" s="221" t="str">
        <f t="shared" si="11"/>
        <v>0 Faults + 
0 Should Fix</v>
      </c>
      <c r="ET4" s="221" t="str">
        <f t="shared" si="11"/>
        <v>0 Faults + 
0 Should Fix</v>
      </c>
      <c r="EU4" s="221" t="str">
        <f t="shared" si="11"/>
        <v>0 Faults + 
0 Should Fix</v>
      </c>
      <c r="EV4" s="221" t="str">
        <f t="shared" si="11"/>
        <v>0 Faults + 
0 Should Fix</v>
      </c>
      <c r="EW4" s="221" t="str">
        <f t="shared" si="11"/>
        <v>0 Faults + 
0 Should Fix</v>
      </c>
      <c r="EX4" s="221" t="str">
        <f t="shared" si="11"/>
        <v>0 Faults + 
0 Should Fix</v>
      </c>
      <c r="EY4" s="221" t="str">
        <f t="shared" ref="EY4:FS4" si="12">COUNTIF(EY5:EY1001,"Fail") &amp; " Fault" &amp; IF(COUNTIF(EY5:EY1001,"Fail")=1,"","s") &amp; " + " &amp; CHAR(10) &amp; COUNTIF(EY5:EY1001,"Should Fix") &amp; " Should Fix"</f>
        <v>0 Faults + 
0 Should Fix</v>
      </c>
      <c r="EZ4" s="221" t="str">
        <f t="shared" si="12"/>
        <v>0 Faults + 
0 Should Fix</v>
      </c>
      <c r="FA4" s="221" t="str">
        <f t="shared" si="12"/>
        <v>0 Faults + 
0 Should Fix</v>
      </c>
      <c r="FB4" s="221" t="str">
        <f t="shared" si="12"/>
        <v>0 Faults + 
0 Should Fix</v>
      </c>
      <c r="FC4" s="221" t="str">
        <f t="shared" si="12"/>
        <v>0 Faults + 
0 Should Fix</v>
      </c>
      <c r="FD4" s="221" t="str">
        <f t="shared" si="12"/>
        <v>0 Faults + 
0 Should Fix</v>
      </c>
      <c r="FE4" s="221" t="str">
        <f t="shared" si="12"/>
        <v>0 Faults + 
0 Should Fix</v>
      </c>
      <c r="FF4" s="221" t="str">
        <f t="shared" si="12"/>
        <v>0 Faults + 
0 Should Fix</v>
      </c>
      <c r="FG4" s="221" t="str">
        <f t="shared" si="12"/>
        <v>0 Faults + 
0 Should Fix</v>
      </c>
      <c r="FH4" s="221" t="str">
        <f t="shared" si="12"/>
        <v>0 Faults + 
0 Should Fix</v>
      </c>
      <c r="FI4" s="221" t="str">
        <f t="shared" si="12"/>
        <v>0 Faults + 
0 Should Fix</v>
      </c>
      <c r="FJ4" s="221" t="str">
        <f t="shared" si="12"/>
        <v>0 Faults + 
0 Should Fix</v>
      </c>
      <c r="FK4" s="221" t="str">
        <f t="shared" si="12"/>
        <v>0 Faults + 
0 Should Fix</v>
      </c>
      <c r="FL4" s="221" t="str">
        <f t="shared" si="12"/>
        <v>0 Faults + 
0 Should Fix</v>
      </c>
      <c r="FM4" s="221" t="str">
        <f t="shared" si="12"/>
        <v>0 Faults + 
0 Should Fix</v>
      </c>
      <c r="FN4" s="221" t="str">
        <f t="shared" si="12"/>
        <v>0 Faults + 
0 Should Fix</v>
      </c>
      <c r="FO4" s="221" t="str">
        <f t="shared" si="12"/>
        <v>0 Faults + 
0 Should Fix</v>
      </c>
      <c r="FP4" s="221" t="str">
        <f t="shared" si="12"/>
        <v>0 Faults + 
0 Should Fix</v>
      </c>
      <c r="FQ4" s="221" t="str">
        <f t="shared" si="12"/>
        <v>0 Faults + 
0 Should Fix</v>
      </c>
      <c r="FR4" s="221" t="str">
        <f t="shared" si="12"/>
        <v>0 Faults + 
0 Should Fix</v>
      </c>
      <c r="FS4" s="221" t="str">
        <f t="shared" si="12"/>
        <v>0 Faults + 
0 Should Fix</v>
      </c>
    </row>
    <row r="5" spans="1:176" s="38" customFormat="1" ht="22.5" customHeight="1" x14ac:dyDescent="0.35">
      <c r="A5" s="39" t="s">
        <v>1272</v>
      </c>
      <c r="B5" s="34"/>
      <c r="C5" s="35" t="s">
        <v>1273</v>
      </c>
      <c r="D5" s="35" t="s">
        <v>1258</v>
      </c>
      <c r="E5" s="35" t="s">
        <v>1274</v>
      </c>
      <c r="F5" s="35" t="b">
        <f>IF(LEN(D5)=0,"",AND(LEFT(D5,1)="#",LEN(D5)=7))</f>
        <v>1</v>
      </c>
      <c r="G5" s="35">
        <f>HEX2DEC(RIGHT(LEFT(D5,3),2))</f>
        <v>255</v>
      </c>
      <c r="H5" s="35">
        <f t="shared" ref="H5:H10" si="13">IF(G5/255&lt;= 0.03928,G5/(255*12.92),(((G5/255)+0.055)/1.055)^2.4)</f>
        <v>1</v>
      </c>
      <c r="I5" s="35">
        <f>HEX2DEC(RIGHT(LEFT(D5,5),2))</f>
        <v>255</v>
      </c>
      <c r="J5" s="35">
        <f t="shared" ref="J5:J10" si="14">IF(I5/255&lt;= 0.03928,I5/(255*12.92),(((I5/255)+0.055)/1.055)^2.4)</f>
        <v>1</v>
      </c>
      <c r="K5" s="35">
        <f>HEX2DEC(RIGHT(D5,2))</f>
        <v>255</v>
      </c>
      <c r="L5" s="35">
        <f t="shared" ref="L5:L10" si="15">IF(K5/255&lt;= 0.03928,K5/(255*12.92),(((K5/255)+0.055)/1.055)^2.4)</f>
        <v>1</v>
      </c>
      <c r="M5" s="35">
        <f t="shared" ref="M5:M10" si="16">(0.2126*H5)+(0.7152*J5)+(0.0722*L5)</f>
        <v>1</v>
      </c>
      <c r="N5" s="35" t="b">
        <f>IF(LEN(C5)=0,"",AND(LEFT(C5,1)="#",LEN(C5)=7))</f>
        <v>1</v>
      </c>
      <c r="O5" s="35">
        <f>HEX2DEC(RIGHT(LEFT(C5,3),2))</f>
        <v>29</v>
      </c>
      <c r="P5" s="35">
        <f t="shared" ref="P5:P10" si="17">IF(O5/255&lt;= 0.03928,O5/(255*12.92),(((O5/255)+0.055)/1.055)^2.4)</f>
        <v>1.2286488356915874E-2</v>
      </c>
      <c r="Q5" s="35">
        <f>HEX2DEC(RIGHT(LEFT(C5,5),2))</f>
        <v>155</v>
      </c>
      <c r="R5" s="35">
        <f t="shared" ref="R5:R10" si="18">IF(Q5/255&lt;= 0.03928,Q5/(255*12.92),(((Q5/255)+0.055)/1.055)^2.4)</f>
        <v>0.32777809805654212</v>
      </c>
      <c r="S5" s="35">
        <f>HEX2DEC(RIGHT(C5,2))</f>
        <v>240</v>
      </c>
      <c r="T5" s="35">
        <f t="shared" ref="T5:T10" si="19">IF(S5/255&lt;= 0.03928,S5/(255*12.92),(((S5/255)+0.055)/1.055)^2.4)</f>
        <v>0.87136711919879717</v>
      </c>
      <c r="U5" s="35">
        <f t="shared" ref="U5:U10" si="20">(0.2126*P5)+(0.7152*R5)+(0.0722*T5)</f>
        <v>0.29995170916087238</v>
      </c>
      <c r="V5" s="35">
        <f t="shared" ref="V5:V10" si="21">IF(OR(F5="",N5="")=TRUE,"",IF(OR(F5=FALSE,N5=FALSE)=TRUE,"ERROR",ROUND(IF(M5&gt;U5,(M5+0.05)/(U5+0.05),(U5+0.05)/(M5+0.05)),2)))</f>
        <v>3</v>
      </c>
      <c r="W5" s="35" t="s">
        <v>382</v>
      </c>
      <c r="X5" s="52" t="str">
        <f>IF(W5="Rendered Colours","Should Fix",IF(OR(W5="",W5="No")=TRUE,IF(V5="","",IF(V5&gt;=Comboboxes!A$5,"Pass",IF(AND(V5&gt;=Comboboxes!A$6,E5="Large"),"Pass (large text)","Fail"))),"Exempt"))</f>
        <v>Fail</v>
      </c>
      <c r="Y5" s="36" t="s">
        <v>69</v>
      </c>
      <c r="Z5" s="37" t="s">
        <v>115</v>
      </c>
      <c r="AA5" s="37" t="s">
        <v>115</v>
      </c>
      <c r="AB5" s="37" t="s">
        <v>65</v>
      </c>
      <c r="AC5" s="37" t="s">
        <v>115</v>
      </c>
      <c r="AD5" s="37" t="s">
        <v>115</v>
      </c>
      <c r="AE5" s="37" t="s">
        <v>115</v>
      </c>
      <c r="AF5" s="37" t="s">
        <v>115</v>
      </c>
      <c r="AG5" s="37" t="s">
        <v>115</v>
      </c>
      <c r="AH5" s="37" t="s">
        <v>115</v>
      </c>
      <c r="AI5" s="37" t="s">
        <v>115</v>
      </c>
      <c r="AJ5" s="37" t="s">
        <v>115</v>
      </c>
      <c r="AK5" s="37" t="s">
        <v>115</v>
      </c>
      <c r="AL5" s="37" t="s">
        <v>65</v>
      </c>
      <c r="AM5" s="37" t="s">
        <v>115</v>
      </c>
      <c r="AN5" s="37"/>
      <c r="AO5" s="37"/>
      <c r="AP5" s="37"/>
      <c r="AQ5" s="37"/>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row>
    <row r="6" spans="1:176" s="40" customFormat="1" ht="22.5" customHeight="1" x14ac:dyDescent="0.35">
      <c r="A6" s="39" t="s">
        <v>1275</v>
      </c>
      <c r="B6" s="34"/>
      <c r="C6" s="35" t="s">
        <v>1258</v>
      </c>
      <c r="D6" s="35" t="s">
        <v>1273</v>
      </c>
      <c r="E6" s="35" t="s">
        <v>1274</v>
      </c>
      <c r="F6" s="35" t="b">
        <f>IF(LEN(D6)=0,"",AND(LEFT(D6,1)="#",LEN(D6)=7))</f>
        <v>1</v>
      </c>
      <c r="G6" s="35">
        <f>HEX2DEC(RIGHT(LEFT(D6,3),2))</f>
        <v>29</v>
      </c>
      <c r="H6" s="35">
        <f t="shared" si="13"/>
        <v>1.2286488356915874E-2</v>
      </c>
      <c r="I6" s="35">
        <f>HEX2DEC(RIGHT(LEFT(D6,5),2))</f>
        <v>155</v>
      </c>
      <c r="J6" s="35">
        <f t="shared" si="14"/>
        <v>0.32777809805654212</v>
      </c>
      <c r="K6" s="35">
        <f>HEX2DEC(RIGHT(D6,2))</f>
        <v>240</v>
      </c>
      <c r="L6" s="35">
        <f t="shared" si="15"/>
        <v>0.87136711919879717</v>
      </c>
      <c r="M6" s="35">
        <f t="shared" si="16"/>
        <v>0.29995170916087238</v>
      </c>
      <c r="N6" s="35" t="b">
        <f>IF(LEN(C6)=0,"",AND(LEFT(C6,1)="#",LEN(C6)=7))</f>
        <v>1</v>
      </c>
      <c r="O6" s="35">
        <f>HEX2DEC(RIGHT(LEFT(C6,3),2))</f>
        <v>255</v>
      </c>
      <c r="P6" s="35">
        <f t="shared" si="17"/>
        <v>1</v>
      </c>
      <c r="Q6" s="35">
        <f>HEX2DEC(RIGHT(LEFT(C6,5),2))</f>
        <v>255</v>
      </c>
      <c r="R6" s="35">
        <f t="shared" si="18"/>
        <v>1</v>
      </c>
      <c r="S6" s="35">
        <f>HEX2DEC(RIGHT(C6,2))</f>
        <v>255</v>
      </c>
      <c r="T6" s="35">
        <f t="shared" si="19"/>
        <v>1</v>
      </c>
      <c r="U6" s="35">
        <f t="shared" si="20"/>
        <v>1</v>
      </c>
      <c r="V6" s="35">
        <f t="shared" si="21"/>
        <v>3</v>
      </c>
      <c r="W6" s="35" t="s">
        <v>382</v>
      </c>
      <c r="X6" s="52" t="str">
        <f>IF(W6="Rendered Colours","Should Fix",IF(OR(W6="",W6="No")=TRUE,IF(V6="","",IF(V6&gt;=Comboboxes!A$5,"Pass",IF(AND(V6&gt;=Comboboxes!A$6,E6="Large"),"Pass (large text)","Fail"))),"Exempt"))</f>
        <v>Fail</v>
      </c>
      <c r="Y6" s="35" t="s">
        <v>69</v>
      </c>
      <c r="Z6" s="37" t="s">
        <v>115</v>
      </c>
      <c r="AA6" s="37" t="s">
        <v>115</v>
      </c>
      <c r="AB6" s="37" t="s">
        <v>65</v>
      </c>
      <c r="AC6" s="37" t="s">
        <v>115</v>
      </c>
      <c r="AD6" s="37" t="s">
        <v>115</v>
      </c>
      <c r="AE6" s="37" t="s">
        <v>115</v>
      </c>
      <c r="AF6" s="37" t="s">
        <v>115</v>
      </c>
      <c r="AG6" s="37" t="s">
        <v>115</v>
      </c>
      <c r="AH6" s="37" t="s">
        <v>115</v>
      </c>
      <c r="AI6" s="37" t="s">
        <v>115</v>
      </c>
      <c r="AJ6" s="37" t="s">
        <v>115</v>
      </c>
      <c r="AK6" s="37" t="s">
        <v>115</v>
      </c>
      <c r="AL6" s="37" t="s">
        <v>65</v>
      </c>
      <c r="AM6" s="37" t="s">
        <v>115</v>
      </c>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row>
    <row r="7" spans="1:176" ht="22.5" customHeight="1" x14ac:dyDescent="0.35">
      <c r="A7" s="39"/>
      <c r="B7" s="34"/>
      <c r="C7" s="35"/>
      <c r="D7" s="35"/>
      <c r="E7" s="35"/>
      <c r="F7" s="35" t="str">
        <f>IF(LEN(D7)=0,"",AND(LEFT(D7,1)="#",LEN(D7)=7))</f>
        <v/>
      </c>
      <c r="G7" s="35">
        <f>HEX2DEC(RIGHT(LEFT(D7,3),2))</f>
        <v>0</v>
      </c>
      <c r="H7" s="35">
        <f t="shared" si="13"/>
        <v>0</v>
      </c>
      <c r="I7" s="35">
        <f>HEX2DEC(RIGHT(LEFT(D7,5),2))</f>
        <v>0</v>
      </c>
      <c r="J7" s="35">
        <f t="shared" si="14"/>
        <v>0</v>
      </c>
      <c r="K7" s="35">
        <f>HEX2DEC(RIGHT(D7,2))</f>
        <v>0</v>
      </c>
      <c r="L7" s="35">
        <f t="shared" si="15"/>
        <v>0</v>
      </c>
      <c r="M7" s="35">
        <f t="shared" si="16"/>
        <v>0</v>
      </c>
      <c r="N7" s="35" t="str">
        <f>IF(LEN(C7)=0,"",AND(LEFT(C7,1)="#",LEN(C7)=7))</f>
        <v/>
      </c>
      <c r="O7" s="35">
        <f>HEX2DEC(RIGHT(LEFT(C7,3),2))</f>
        <v>0</v>
      </c>
      <c r="P7" s="35">
        <f t="shared" si="17"/>
        <v>0</v>
      </c>
      <c r="Q7" s="35">
        <f>HEX2DEC(RIGHT(LEFT(C7,5),2))</f>
        <v>0</v>
      </c>
      <c r="R7" s="35">
        <f t="shared" si="18"/>
        <v>0</v>
      </c>
      <c r="S7" s="35">
        <f>HEX2DEC(RIGHT(C7,2))</f>
        <v>0</v>
      </c>
      <c r="T7" s="35">
        <f t="shared" si="19"/>
        <v>0</v>
      </c>
      <c r="U7" s="35">
        <f t="shared" si="20"/>
        <v>0</v>
      </c>
      <c r="V7" s="35" t="str">
        <f t="shared" si="21"/>
        <v/>
      </c>
      <c r="W7" s="35"/>
      <c r="X7" s="52" t="str">
        <f>IF(W7="Rendered Colours","Should Fix",IF(OR(W7="",W7="No")=TRUE,IF(V7="","",IF(V7&gt;=Comboboxes!A$5,"Pass",IF(AND(V7&gt;=Comboboxes!A$6,E7="Large"),"Pass (large text)","Fail"))),"Exempt"))</f>
        <v/>
      </c>
      <c r="Y7" s="35" t="s">
        <v>69</v>
      </c>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row>
    <row r="8" spans="1:176" ht="22.5" customHeight="1" x14ac:dyDescent="0.35">
      <c r="A8" s="39"/>
      <c r="B8" s="34"/>
      <c r="C8" s="35"/>
      <c r="D8" s="35"/>
      <c r="E8" s="35"/>
      <c r="F8" s="35" t="str">
        <f>IF(LEN(D8)=0,"",AND(LEFT(D8,1)="#",LEN(D8)=7))</f>
        <v/>
      </c>
      <c r="G8" s="35">
        <f>HEX2DEC(RIGHT(LEFT(D8,3),2))</f>
        <v>0</v>
      </c>
      <c r="H8" s="35">
        <f t="shared" si="13"/>
        <v>0</v>
      </c>
      <c r="I8" s="35">
        <f>HEX2DEC(RIGHT(LEFT(D8,5),2))</f>
        <v>0</v>
      </c>
      <c r="J8" s="35">
        <f t="shared" si="14"/>
        <v>0</v>
      </c>
      <c r="K8" s="35">
        <f>HEX2DEC(RIGHT(D8,2))</f>
        <v>0</v>
      </c>
      <c r="L8" s="35">
        <f t="shared" si="15"/>
        <v>0</v>
      </c>
      <c r="M8" s="35">
        <f t="shared" si="16"/>
        <v>0</v>
      </c>
      <c r="N8" s="35" t="str">
        <f>IF(LEN(C8)=0,"",AND(LEFT(C8,1)="#",LEN(C8)=7))</f>
        <v/>
      </c>
      <c r="O8" s="35">
        <f>HEX2DEC(RIGHT(LEFT(C8,3),2))</f>
        <v>0</v>
      </c>
      <c r="P8" s="35">
        <f t="shared" si="17"/>
        <v>0</v>
      </c>
      <c r="Q8" s="35">
        <f>HEX2DEC(RIGHT(LEFT(C8,5),2))</f>
        <v>0</v>
      </c>
      <c r="R8" s="35">
        <f t="shared" si="18"/>
        <v>0</v>
      </c>
      <c r="S8" s="35">
        <f>HEX2DEC(RIGHT(C8,2))</f>
        <v>0</v>
      </c>
      <c r="T8" s="35">
        <f t="shared" si="19"/>
        <v>0</v>
      </c>
      <c r="U8" s="35">
        <f t="shared" si="20"/>
        <v>0</v>
      </c>
      <c r="V8" s="35" t="str">
        <f t="shared" si="21"/>
        <v/>
      </c>
      <c r="W8" s="35"/>
      <c r="X8" s="52" t="str">
        <f>IF(W8="Rendered Colours","Should Fix",IF(OR(W8="",W8="No")=TRUE,IF(V8="","",IF(V8&gt;=Comboboxes!A$5,"Pass",IF(AND(V8&gt;=Comboboxes!A$6,E8="Large"),"Pass (large text)","Fail"))),"Exempt"))</f>
        <v/>
      </c>
      <c r="Y8" s="35" t="s">
        <v>69</v>
      </c>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row>
    <row r="9" spans="1:176" ht="22.5" customHeight="1" x14ac:dyDescent="0.35">
      <c r="A9" s="39"/>
      <c r="B9" s="34"/>
      <c r="C9" s="35"/>
      <c r="D9" s="35"/>
      <c r="E9" s="35"/>
      <c r="F9" s="35" t="str">
        <f>IF(LEN(D9)=0,"",AND(LEFT(D9,1)="#",LEN(D9)=7))</f>
        <v/>
      </c>
      <c r="G9" s="35">
        <f>HEX2DEC(RIGHT(LEFT(D9,3),2))</f>
        <v>0</v>
      </c>
      <c r="H9" s="35">
        <f t="shared" si="13"/>
        <v>0</v>
      </c>
      <c r="I9" s="35">
        <f>HEX2DEC(RIGHT(LEFT(D9,5),2))</f>
        <v>0</v>
      </c>
      <c r="J9" s="35">
        <f t="shared" si="14"/>
        <v>0</v>
      </c>
      <c r="K9" s="35">
        <f>HEX2DEC(RIGHT(D9,2))</f>
        <v>0</v>
      </c>
      <c r="L9" s="35">
        <f t="shared" si="15"/>
        <v>0</v>
      </c>
      <c r="M9" s="35">
        <f t="shared" si="16"/>
        <v>0</v>
      </c>
      <c r="N9" s="35" t="str">
        <f>IF(LEN(C9)=0,"",AND(LEFT(C9,1)="#",LEN(C9)=7))</f>
        <v/>
      </c>
      <c r="O9" s="35">
        <f>HEX2DEC(RIGHT(LEFT(C9,3),2))</f>
        <v>0</v>
      </c>
      <c r="P9" s="35">
        <f t="shared" si="17"/>
        <v>0</v>
      </c>
      <c r="Q9" s="35">
        <f>HEX2DEC(RIGHT(LEFT(C9,5),2))</f>
        <v>0</v>
      </c>
      <c r="R9" s="35">
        <f t="shared" si="18"/>
        <v>0</v>
      </c>
      <c r="S9" s="35">
        <f>HEX2DEC(RIGHT(C9,2))</f>
        <v>0</v>
      </c>
      <c r="T9" s="35">
        <f t="shared" si="19"/>
        <v>0</v>
      </c>
      <c r="U9" s="35">
        <f t="shared" si="20"/>
        <v>0</v>
      </c>
      <c r="V9" s="35" t="str">
        <f t="shared" si="21"/>
        <v/>
      </c>
      <c r="W9" s="35"/>
      <c r="X9" s="52" t="str">
        <f>IF(W9="Rendered Colours","Should Fix",IF(OR(W9="",W9="No")=TRUE,IF(V9="","",IF(V9&gt;=Comboboxes!A$5,"Pass",IF(AND(V9&gt;=Comboboxes!A$6,E9="Large"),"Pass (large text)","Fail"))),"Exempt"))</f>
        <v/>
      </c>
      <c r="Y9" s="35" t="s">
        <v>69</v>
      </c>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row>
    <row r="10" spans="1:176" ht="22.5" customHeight="1" x14ac:dyDescent="0.35">
      <c r="A10" s="39"/>
      <c r="B10" s="34"/>
      <c r="C10" s="35"/>
      <c r="D10" s="35"/>
      <c r="E10" s="35"/>
      <c r="F10" s="35" t="str">
        <f t="shared" ref="F10:F36" si="22">IF(LEN(D10)=0,"",AND(LEFT(D10,1)="#",LEN(D10)=7))</f>
        <v/>
      </c>
      <c r="G10" s="35">
        <f t="shared" ref="G10:G36" si="23">HEX2DEC(RIGHT(LEFT(D10,3),2))</f>
        <v>0</v>
      </c>
      <c r="H10" s="35">
        <f t="shared" si="13"/>
        <v>0</v>
      </c>
      <c r="I10" s="35">
        <f t="shared" ref="I10:I36" si="24">HEX2DEC(RIGHT(LEFT(D10,5),2))</f>
        <v>0</v>
      </c>
      <c r="J10" s="35">
        <f t="shared" si="14"/>
        <v>0</v>
      </c>
      <c r="K10" s="35">
        <f t="shared" ref="K10:K36" si="25">HEX2DEC(RIGHT(D10,2))</f>
        <v>0</v>
      </c>
      <c r="L10" s="35">
        <f t="shared" si="15"/>
        <v>0</v>
      </c>
      <c r="M10" s="35">
        <f t="shared" si="16"/>
        <v>0</v>
      </c>
      <c r="N10" s="35" t="str">
        <f t="shared" ref="N10:N36" si="26">IF(LEN(C10)=0,"",AND(LEFT(C10,1)="#",LEN(C10)=7))</f>
        <v/>
      </c>
      <c r="O10" s="35">
        <f t="shared" ref="O10:O36" si="27">HEX2DEC(RIGHT(LEFT(C10,3),2))</f>
        <v>0</v>
      </c>
      <c r="P10" s="35">
        <f t="shared" si="17"/>
        <v>0</v>
      </c>
      <c r="Q10" s="35">
        <f t="shared" ref="Q10:Q36" si="28">HEX2DEC(RIGHT(LEFT(C10,5),2))</f>
        <v>0</v>
      </c>
      <c r="R10" s="35">
        <f t="shared" si="18"/>
        <v>0</v>
      </c>
      <c r="S10" s="35">
        <f t="shared" ref="S10:S36" si="29">HEX2DEC(RIGHT(C10,2))</f>
        <v>0</v>
      </c>
      <c r="T10" s="35">
        <f t="shared" si="19"/>
        <v>0</v>
      </c>
      <c r="U10" s="35">
        <f t="shared" si="20"/>
        <v>0</v>
      </c>
      <c r="V10" s="35" t="str">
        <f t="shared" si="21"/>
        <v/>
      </c>
      <c r="W10" s="35"/>
      <c r="X10" s="52" t="str">
        <f>IF(W10="Rendered Colours","Should Fix",IF(OR(W10="",W10="No")=TRUE,IF(V10="","",IF(V10&gt;=Comboboxes!A$5,"Pass",IF(AND(V10&gt;=Comboboxes!A$6,E10="Large"),"Pass (large text)","Fail"))),"Exempt"))</f>
        <v/>
      </c>
      <c r="Y10" s="35" t="s">
        <v>69</v>
      </c>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row>
    <row r="11" spans="1:176" ht="22.5" customHeight="1" x14ac:dyDescent="0.35">
      <c r="A11" s="39"/>
      <c r="B11" s="34"/>
      <c r="C11" s="35"/>
      <c r="D11" s="35"/>
      <c r="E11" s="35"/>
      <c r="F11" s="35" t="str">
        <f t="shared" si="22"/>
        <v/>
      </c>
      <c r="G11" s="35">
        <f t="shared" si="23"/>
        <v>0</v>
      </c>
      <c r="H11" s="35">
        <f t="shared" ref="H11:H70" si="30">IF(G11/255&lt;= 0.03928,G11/(255*12.92),(((G11/255)+0.055)/1.055)^2.4)</f>
        <v>0</v>
      </c>
      <c r="I11" s="35">
        <f t="shared" si="24"/>
        <v>0</v>
      </c>
      <c r="J11" s="35">
        <f t="shared" ref="J11:J70" si="31">IF(I11/255&lt;= 0.03928,I11/(255*12.92),(((I11/255)+0.055)/1.055)^2.4)</f>
        <v>0</v>
      </c>
      <c r="K11" s="35">
        <f t="shared" si="25"/>
        <v>0</v>
      </c>
      <c r="L11" s="35">
        <f t="shared" ref="L11:L70" si="32">IF(K11/255&lt;= 0.03928,K11/(255*12.92),(((K11/255)+0.055)/1.055)^2.4)</f>
        <v>0</v>
      </c>
      <c r="M11" s="35">
        <f t="shared" ref="M11:M29" si="33">(0.2126*H11)+(0.7152*J11)+(0.0722*L11)</f>
        <v>0</v>
      </c>
      <c r="N11" s="35" t="str">
        <f t="shared" si="26"/>
        <v/>
      </c>
      <c r="O11" s="35">
        <f t="shared" si="27"/>
        <v>0</v>
      </c>
      <c r="P11" s="35">
        <f t="shared" ref="P11:P70" si="34">IF(O11/255&lt;= 0.03928,O11/(255*12.92),(((O11/255)+0.055)/1.055)^2.4)</f>
        <v>0</v>
      </c>
      <c r="Q11" s="35">
        <f t="shared" si="28"/>
        <v>0</v>
      </c>
      <c r="R11" s="35">
        <f t="shared" ref="R11:R70" si="35">IF(Q11/255&lt;= 0.03928,Q11/(255*12.92),(((Q11/255)+0.055)/1.055)^2.4)</f>
        <v>0</v>
      </c>
      <c r="S11" s="35">
        <f t="shared" si="29"/>
        <v>0</v>
      </c>
      <c r="T11" s="35">
        <f t="shared" ref="T11:T70" si="36">IF(S11/255&lt;= 0.03928,S11/(255*12.92),(((S11/255)+0.055)/1.055)^2.4)</f>
        <v>0</v>
      </c>
      <c r="U11" s="35">
        <f t="shared" ref="U11:U29" si="37">(0.2126*P11)+(0.7152*R11)+(0.0722*T11)</f>
        <v>0</v>
      </c>
      <c r="V11" s="35" t="str">
        <f t="shared" ref="V11:V41" si="38">IF(OR(F11="",N11="")=TRUE,"",IF(OR(F11=FALSE,N11=FALSE)=TRUE,"ERROR",ROUND(IF(M11&gt;U11,(M11+0.05)/(U11+0.05),(U11+0.05)/(M11+0.05)),2)))</f>
        <v/>
      </c>
      <c r="W11" s="35"/>
      <c r="X11" s="52" t="str">
        <f>IF(W11="Rendered Colours","Should Fix",IF(OR(W11="",W11="No")=TRUE,IF(V11="","",IF(V11&gt;=Comboboxes!A$5,"Pass",IF(AND(V11&gt;=Comboboxes!A$6,E11="Large"),"Pass (large text)","Fail"))),"Exempt"))</f>
        <v/>
      </c>
      <c r="Y11" s="35" t="s">
        <v>69</v>
      </c>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row>
    <row r="12" spans="1:176" ht="22.5" customHeight="1" x14ac:dyDescent="0.35">
      <c r="A12" s="39"/>
      <c r="B12" s="34"/>
      <c r="C12" s="35"/>
      <c r="D12" s="35"/>
      <c r="E12" s="35"/>
      <c r="F12" s="35" t="str">
        <f t="shared" si="22"/>
        <v/>
      </c>
      <c r="G12" s="35">
        <f t="shared" si="23"/>
        <v>0</v>
      </c>
      <c r="H12" s="35">
        <f>IF(G12/255&lt;= 0.03928,G12/(255*12.92),(((G12/255)+0.055)/1.055)^2.4)</f>
        <v>0</v>
      </c>
      <c r="I12" s="35">
        <f t="shared" si="24"/>
        <v>0</v>
      </c>
      <c r="J12" s="35">
        <f>IF(I12/255&lt;= 0.03928,I12/(255*12.92),(((I12/255)+0.055)/1.055)^2.4)</f>
        <v>0</v>
      </c>
      <c r="K12" s="35">
        <f t="shared" si="25"/>
        <v>0</v>
      </c>
      <c r="L12" s="35">
        <f>IF(K12/255&lt;= 0.03928,K12/(255*12.92),(((K12/255)+0.055)/1.055)^2.4)</f>
        <v>0</v>
      </c>
      <c r="M12" s="35">
        <f>(0.2126*H12)+(0.7152*J12)+(0.0722*L12)</f>
        <v>0</v>
      </c>
      <c r="N12" s="35" t="str">
        <f t="shared" si="26"/>
        <v/>
      </c>
      <c r="O12" s="35">
        <f t="shared" si="27"/>
        <v>0</v>
      </c>
      <c r="P12" s="35">
        <f>IF(O12/255&lt;= 0.03928,O12/(255*12.92),(((O12/255)+0.055)/1.055)^2.4)</f>
        <v>0</v>
      </c>
      <c r="Q12" s="35">
        <f t="shared" si="28"/>
        <v>0</v>
      </c>
      <c r="R12" s="35">
        <f>IF(Q12/255&lt;= 0.03928,Q12/(255*12.92),(((Q12/255)+0.055)/1.055)^2.4)</f>
        <v>0</v>
      </c>
      <c r="S12" s="35">
        <f t="shared" si="29"/>
        <v>0</v>
      </c>
      <c r="T12" s="35">
        <f>IF(S12/255&lt;= 0.03928,S12/(255*12.92),(((S12/255)+0.055)/1.055)^2.4)</f>
        <v>0</v>
      </c>
      <c r="U12" s="35">
        <f>(0.2126*P12)+(0.7152*R12)+(0.0722*T12)</f>
        <v>0</v>
      </c>
      <c r="V12" s="35" t="str">
        <f>IF(OR(F12="",N12="")=TRUE,"",IF(OR(F12=FALSE,N12=FALSE)=TRUE,"ERROR",ROUND(IF(M12&gt;U12,(M12+0.05)/(U12+0.05),(U12+0.05)/(M12+0.05)),2)))</f>
        <v/>
      </c>
      <c r="W12" s="35"/>
      <c r="X12" s="52" t="str">
        <f>IF(W12="Rendered Colours","Should Fix",IF(OR(W12="",W12="No")=TRUE,IF(V12="","",IF(V12&gt;=Comboboxes!A$5,"Pass",IF(AND(V12&gt;=Comboboxes!A$6,E12="Large"),"Pass (large text)","Fail"))),"Exempt"))</f>
        <v/>
      </c>
      <c r="Y12" s="35" t="s">
        <v>69</v>
      </c>
      <c r="Z12" s="37"/>
      <c r="AA12" s="37"/>
      <c r="AB12" s="37"/>
      <c r="AC12" s="37"/>
      <c r="AD12" s="37"/>
      <c r="AE12" s="37"/>
      <c r="AF12" s="37"/>
      <c r="AG12" s="37"/>
      <c r="AH12" s="37"/>
      <c r="AI12" s="37"/>
      <c r="AJ12" s="37"/>
      <c r="AK12" s="37"/>
      <c r="AL12" s="37"/>
      <c r="AM12" s="37"/>
      <c r="AN12" s="37"/>
      <c r="AO12" s="42"/>
      <c r="AP12" s="42"/>
      <c r="AQ12" s="42"/>
      <c r="AR12" s="42"/>
      <c r="AS12" s="42"/>
      <c r="AT12" s="42"/>
      <c r="AU12" s="42"/>
      <c r="AV12" s="42"/>
      <c r="AW12" s="42"/>
      <c r="AX12" s="42"/>
      <c r="AY12" s="42"/>
      <c r="AZ12" s="42"/>
      <c r="BA12" s="42"/>
      <c r="BB12" s="42"/>
      <c r="BC12" s="42"/>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row>
    <row r="13" spans="1:176" ht="22.5" customHeight="1" x14ac:dyDescent="0.35">
      <c r="A13" s="39"/>
      <c r="B13" s="34"/>
      <c r="C13" s="35"/>
      <c r="D13" s="35"/>
      <c r="E13" s="35"/>
      <c r="F13" s="35" t="str">
        <f t="shared" si="22"/>
        <v/>
      </c>
      <c r="G13" s="35">
        <f t="shared" si="23"/>
        <v>0</v>
      </c>
      <c r="H13" s="35">
        <f t="shared" si="30"/>
        <v>0</v>
      </c>
      <c r="I13" s="35">
        <f t="shared" si="24"/>
        <v>0</v>
      </c>
      <c r="J13" s="35">
        <f t="shared" si="31"/>
        <v>0</v>
      </c>
      <c r="K13" s="35">
        <f t="shared" si="25"/>
        <v>0</v>
      </c>
      <c r="L13" s="35">
        <f t="shared" si="32"/>
        <v>0</v>
      </c>
      <c r="M13" s="35">
        <f t="shared" si="33"/>
        <v>0</v>
      </c>
      <c r="N13" s="35" t="str">
        <f t="shared" si="26"/>
        <v/>
      </c>
      <c r="O13" s="35">
        <f t="shared" si="27"/>
        <v>0</v>
      </c>
      <c r="P13" s="35">
        <f t="shared" si="34"/>
        <v>0</v>
      </c>
      <c r="Q13" s="35">
        <f t="shared" si="28"/>
        <v>0</v>
      </c>
      <c r="R13" s="35">
        <f t="shared" si="35"/>
        <v>0</v>
      </c>
      <c r="S13" s="35">
        <f t="shared" si="29"/>
        <v>0</v>
      </c>
      <c r="T13" s="35">
        <f t="shared" si="36"/>
        <v>0</v>
      </c>
      <c r="U13" s="35">
        <f t="shared" si="37"/>
        <v>0</v>
      </c>
      <c r="V13" s="35" t="str">
        <f t="shared" si="38"/>
        <v/>
      </c>
      <c r="W13" s="35"/>
      <c r="X13" s="52" t="str">
        <f>IF(W13="Rendered Colours","Should Fix",IF(OR(W13="",W13="No")=TRUE,IF(V13="","",IF(V13&gt;=Comboboxes!A$5,"Pass",IF(AND(V13&gt;=Comboboxes!A$6,E13="Large"),"Pass (large text)","Fail"))),"Exempt"))</f>
        <v/>
      </c>
      <c r="Y13" s="35" t="s">
        <v>69</v>
      </c>
      <c r="Z13" s="37"/>
      <c r="AA13" s="37"/>
      <c r="AB13" s="37"/>
      <c r="AC13" s="37"/>
      <c r="AD13" s="37"/>
      <c r="AE13" s="37"/>
      <c r="AF13" s="37"/>
      <c r="AG13" s="37"/>
      <c r="AH13" s="37"/>
      <c r="AI13" s="37"/>
      <c r="AJ13" s="37"/>
      <c r="AK13" s="37"/>
      <c r="AL13" s="37"/>
      <c r="AM13" s="37"/>
      <c r="AN13" s="37"/>
      <c r="AO13" s="42"/>
      <c r="AP13" s="42"/>
      <c r="AQ13" s="42"/>
      <c r="AR13" s="42"/>
      <c r="AS13" s="42"/>
      <c r="AT13" s="42"/>
      <c r="AU13" s="42"/>
      <c r="AV13" s="42"/>
      <c r="AW13" s="42"/>
      <c r="AX13" s="42"/>
      <c r="AY13" s="42"/>
      <c r="AZ13" s="42"/>
      <c r="BA13" s="42"/>
      <c r="BB13" s="42"/>
      <c r="BC13" s="42"/>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row>
    <row r="14" spans="1:176" ht="22.5" customHeight="1" x14ac:dyDescent="0.35">
      <c r="A14" s="39"/>
      <c r="B14" s="34"/>
      <c r="C14" s="35"/>
      <c r="D14" s="35"/>
      <c r="E14" s="35"/>
      <c r="F14" s="35" t="str">
        <f t="shared" si="22"/>
        <v/>
      </c>
      <c r="G14" s="35">
        <f t="shared" si="23"/>
        <v>0</v>
      </c>
      <c r="H14" s="35">
        <f t="shared" si="30"/>
        <v>0</v>
      </c>
      <c r="I14" s="35">
        <f t="shared" si="24"/>
        <v>0</v>
      </c>
      <c r="J14" s="35">
        <f t="shared" si="31"/>
        <v>0</v>
      </c>
      <c r="K14" s="35">
        <f t="shared" si="25"/>
        <v>0</v>
      </c>
      <c r="L14" s="35">
        <f t="shared" si="32"/>
        <v>0</v>
      </c>
      <c r="M14" s="35">
        <f t="shared" si="33"/>
        <v>0</v>
      </c>
      <c r="N14" s="35" t="str">
        <f t="shared" si="26"/>
        <v/>
      </c>
      <c r="O14" s="35">
        <f t="shared" si="27"/>
        <v>0</v>
      </c>
      <c r="P14" s="35">
        <f t="shared" si="34"/>
        <v>0</v>
      </c>
      <c r="Q14" s="35">
        <f t="shared" si="28"/>
        <v>0</v>
      </c>
      <c r="R14" s="35">
        <f t="shared" si="35"/>
        <v>0</v>
      </c>
      <c r="S14" s="35">
        <f t="shared" si="29"/>
        <v>0</v>
      </c>
      <c r="T14" s="35">
        <f t="shared" si="36"/>
        <v>0</v>
      </c>
      <c r="U14" s="35">
        <f t="shared" si="37"/>
        <v>0</v>
      </c>
      <c r="V14" s="35" t="str">
        <f t="shared" si="38"/>
        <v/>
      </c>
      <c r="W14" s="35"/>
      <c r="X14" s="52" t="str">
        <f>IF(W14="Rendered Colours","Should Fix",IF(OR(W14="",W14="No")=TRUE,IF(V14="","",IF(V14&gt;=Comboboxes!A$5,"Pass",IF(AND(V14&gt;=Comboboxes!A$6,E14="Large"),"Pass (large text)","Fail"))),"Exempt"))</f>
        <v/>
      </c>
      <c r="Y14" s="35" t="s">
        <v>69</v>
      </c>
      <c r="Z14" s="37"/>
      <c r="AA14" s="37"/>
      <c r="AB14" s="37"/>
      <c r="AC14" s="37"/>
      <c r="AD14" s="37"/>
      <c r="AE14" s="37"/>
      <c r="AF14" s="37"/>
      <c r="AG14" s="37"/>
      <c r="AH14" s="37"/>
      <c r="AI14" s="37"/>
      <c r="AJ14" s="37"/>
      <c r="AK14" s="37"/>
      <c r="AL14" s="37"/>
      <c r="AM14" s="37"/>
      <c r="AN14" s="37"/>
      <c r="AO14" s="42"/>
      <c r="AP14" s="42"/>
      <c r="AQ14" s="42"/>
      <c r="AR14" s="42"/>
      <c r="AS14" s="42"/>
      <c r="AT14" s="42"/>
      <c r="AU14" s="42"/>
      <c r="AV14" s="42"/>
      <c r="AW14" s="42"/>
      <c r="AX14" s="42"/>
      <c r="AY14" s="42"/>
      <c r="AZ14" s="42"/>
      <c r="BA14" s="42"/>
      <c r="BB14" s="42"/>
      <c r="BC14" s="42"/>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row>
    <row r="15" spans="1:176" ht="22.5" customHeight="1" x14ac:dyDescent="0.35">
      <c r="A15" s="39"/>
      <c r="B15" s="34"/>
      <c r="C15" s="35"/>
      <c r="D15" s="35"/>
      <c r="E15" s="35"/>
      <c r="F15" s="35" t="str">
        <f t="shared" si="22"/>
        <v/>
      </c>
      <c r="G15" s="35">
        <f t="shared" si="23"/>
        <v>0</v>
      </c>
      <c r="H15" s="35">
        <f t="shared" si="30"/>
        <v>0</v>
      </c>
      <c r="I15" s="35">
        <f t="shared" si="24"/>
        <v>0</v>
      </c>
      <c r="J15" s="35">
        <f t="shared" si="31"/>
        <v>0</v>
      </c>
      <c r="K15" s="35">
        <f t="shared" si="25"/>
        <v>0</v>
      </c>
      <c r="L15" s="35">
        <f t="shared" si="32"/>
        <v>0</v>
      </c>
      <c r="M15" s="35">
        <f t="shared" si="33"/>
        <v>0</v>
      </c>
      <c r="N15" s="35" t="str">
        <f t="shared" si="26"/>
        <v/>
      </c>
      <c r="O15" s="35">
        <f t="shared" si="27"/>
        <v>0</v>
      </c>
      <c r="P15" s="35">
        <f t="shared" si="34"/>
        <v>0</v>
      </c>
      <c r="Q15" s="35">
        <f t="shared" si="28"/>
        <v>0</v>
      </c>
      <c r="R15" s="35">
        <f t="shared" si="35"/>
        <v>0</v>
      </c>
      <c r="S15" s="35">
        <f t="shared" si="29"/>
        <v>0</v>
      </c>
      <c r="T15" s="35">
        <f t="shared" si="36"/>
        <v>0</v>
      </c>
      <c r="U15" s="35">
        <f t="shared" si="37"/>
        <v>0</v>
      </c>
      <c r="V15" s="35" t="str">
        <f t="shared" si="38"/>
        <v/>
      </c>
      <c r="W15" s="35"/>
      <c r="X15" s="52" t="str">
        <f>IF(W15="Rendered Colours","Should Fix",IF(OR(W15="",W15="No")=TRUE,IF(V15="","",IF(V15&gt;=Comboboxes!A$5,"Pass",IF(AND(V15&gt;=Comboboxes!A$6,E15="Large"),"Pass (large text)","Fail"))),"Exempt"))</f>
        <v/>
      </c>
      <c r="Y15" s="35" t="s">
        <v>69</v>
      </c>
      <c r="Z15" s="37"/>
      <c r="AA15" s="37"/>
      <c r="AB15" s="37"/>
      <c r="AC15" s="37"/>
      <c r="AD15" s="37"/>
      <c r="AE15" s="37"/>
      <c r="AF15" s="37"/>
      <c r="AG15" s="37"/>
      <c r="AH15" s="37"/>
      <c r="AI15" s="37"/>
      <c r="AJ15" s="37"/>
      <c r="AK15" s="37"/>
      <c r="AL15" s="37"/>
      <c r="AM15" s="37"/>
      <c r="AN15" s="37"/>
      <c r="AO15" s="42"/>
      <c r="AP15" s="42"/>
      <c r="AQ15" s="42"/>
      <c r="AR15" s="42"/>
      <c r="AS15" s="42"/>
      <c r="AT15" s="42"/>
      <c r="AU15" s="42"/>
      <c r="AV15" s="42"/>
      <c r="AW15" s="42"/>
      <c r="AX15" s="42"/>
      <c r="AY15" s="42"/>
      <c r="AZ15" s="42"/>
      <c r="BA15" s="42"/>
      <c r="BB15" s="42"/>
      <c r="BC15" s="42"/>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row>
    <row r="16" spans="1:176" ht="22.5" customHeight="1" x14ac:dyDescent="0.35">
      <c r="A16" s="39"/>
      <c r="B16" s="34"/>
      <c r="C16" s="35"/>
      <c r="D16" s="35"/>
      <c r="E16" s="35"/>
      <c r="F16" s="35" t="str">
        <f t="shared" si="22"/>
        <v/>
      </c>
      <c r="G16" s="35">
        <f t="shared" si="23"/>
        <v>0</v>
      </c>
      <c r="H16" s="35">
        <f t="shared" si="30"/>
        <v>0</v>
      </c>
      <c r="I16" s="35">
        <f t="shared" si="24"/>
        <v>0</v>
      </c>
      <c r="J16" s="35">
        <f t="shared" si="31"/>
        <v>0</v>
      </c>
      <c r="K16" s="35">
        <f t="shared" si="25"/>
        <v>0</v>
      </c>
      <c r="L16" s="35">
        <f t="shared" si="32"/>
        <v>0</v>
      </c>
      <c r="M16" s="35">
        <f t="shared" si="33"/>
        <v>0</v>
      </c>
      <c r="N16" s="35" t="str">
        <f t="shared" si="26"/>
        <v/>
      </c>
      <c r="O16" s="35">
        <f t="shared" si="27"/>
        <v>0</v>
      </c>
      <c r="P16" s="35">
        <f t="shared" si="34"/>
        <v>0</v>
      </c>
      <c r="Q16" s="35">
        <f t="shared" si="28"/>
        <v>0</v>
      </c>
      <c r="R16" s="35">
        <f t="shared" si="35"/>
        <v>0</v>
      </c>
      <c r="S16" s="35">
        <f t="shared" si="29"/>
        <v>0</v>
      </c>
      <c r="T16" s="35">
        <f t="shared" si="36"/>
        <v>0</v>
      </c>
      <c r="U16" s="35">
        <f t="shared" si="37"/>
        <v>0</v>
      </c>
      <c r="V16" s="35" t="str">
        <f t="shared" si="38"/>
        <v/>
      </c>
      <c r="W16" s="35"/>
      <c r="X16" s="52" t="str">
        <f>IF(W16="Rendered Colours","Should Fix",IF(OR(W16="",W16="No")=TRUE,IF(V16="","",IF(V16&gt;=Comboboxes!A$5,"Pass",IF(AND(V16&gt;=Comboboxes!A$6,E16="Large"),"Pass (large text)","Fail"))),"Exempt"))</f>
        <v/>
      </c>
      <c r="Y16" s="35" t="s">
        <v>69</v>
      </c>
      <c r="Z16" s="37"/>
      <c r="AA16" s="37"/>
      <c r="AB16" s="37"/>
      <c r="AC16" s="37"/>
      <c r="AD16" s="37"/>
      <c r="AE16" s="37"/>
      <c r="AF16" s="37"/>
      <c r="AG16" s="37"/>
      <c r="AH16" s="37"/>
      <c r="AI16" s="37"/>
      <c r="AJ16" s="37"/>
      <c r="AK16" s="37"/>
      <c r="AL16" s="37"/>
      <c r="AM16" s="37"/>
      <c r="AN16" s="37"/>
      <c r="AO16" s="42"/>
      <c r="AP16" s="42"/>
      <c r="AQ16" s="42"/>
      <c r="AR16" s="42"/>
      <c r="AS16" s="42"/>
      <c r="AT16" s="42"/>
      <c r="AU16" s="42"/>
      <c r="AV16" s="42"/>
      <c r="AW16" s="42"/>
      <c r="AX16" s="42"/>
      <c r="AY16" s="42"/>
      <c r="AZ16" s="42"/>
      <c r="BA16" s="42"/>
      <c r="BB16" s="42"/>
      <c r="BC16" s="42"/>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row>
    <row r="17" spans="1:175" ht="22.5" customHeight="1" x14ac:dyDescent="0.35">
      <c r="A17" s="39"/>
      <c r="B17" s="34"/>
      <c r="C17" s="35"/>
      <c r="D17" s="35"/>
      <c r="E17" s="35"/>
      <c r="F17" s="35" t="str">
        <f t="shared" si="22"/>
        <v/>
      </c>
      <c r="G17" s="35">
        <f t="shared" si="23"/>
        <v>0</v>
      </c>
      <c r="H17" s="35">
        <f t="shared" si="30"/>
        <v>0</v>
      </c>
      <c r="I17" s="35">
        <f t="shared" si="24"/>
        <v>0</v>
      </c>
      <c r="J17" s="35">
        <f t="shared" si="31"/>
        <v>0</v>
      </c>
      <c r="K17" s="35">
        <f t="shared" si="25"/>
        <v>0</v>
      </c>
      <c r="L17" s="35">
        <f t="shared" si="32"/>
        <v>0</v>
      </c>
      <c r="M17" s="35">
        <f t="shared" si="33"/>
        <v>0</v>
      </c>
      <c r="N17" s="35" t="str">
        <f t="shared" si="26"/>
        <v/>
      </c>
      <c r="O17" s="35">
        <f t="shared" si="27"/>
        <v>0</v>
      </c>
      <c r="P17" s="35">
        <f t="shared" si="34"/>
        <v>0</v>
      </c>
      <c r="Q17" s="35">
        <f t="shared" si="28"/>
        <v>0</v>
      </c>
      <c r="R17" s="35">
        <f t="shared" si="35"/>
        <v>0</v>
      </c>
      <c r="S17" s="35">
        <f t="shared" si="29"/>
        <v>0</v>
      </c>
      <c r="T17" s="35">
        <f t="shared" si="36"/>
        <v>0</v>
      </c>
      <c r="U17" s="35">
        <f t="shared" si="37"/>
        <v>0</v>
      </c>
      <c r="V17" s="35" t="str">
        <f t="shared" si="38"/>
        <v/>
      </c>
      <c r="W17" s="35"/>
      <c r="X17" s="52" t="str">
        <f>IF(W17="Rendered Colours","Should Fix",IF(OR(W17="",W17="No")=TRUE,IF(V17="","",IF(V17&gt;=Comboboxes!A$5,"Pass",IF(AND(V17&gt;=Comboboxes!A$6,E17="Large"),"Pass (large text)","Fail"))),"Exempt"))</f>
        <v/>
      </c>
      <c r="Y17" s="35" t="s">
        <v>69</v>
      </c>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row>
    <row r="18" spans="1:175" ht="22.5" customHeight="1" x14ac:dyDescent="0.35">
      <c r="A18" s="39"/>
      <c r="B18" s="34"/>
      <c r="C18" s="35"/>
      <c r="D18" s="35"/>
      <c r="E18" s="35"/>
      <c r="F18" s="35" t="str">
        <f t="shared" si="22"/>
        <v/>
      </c>
      <c r="G18" s="35">
        <f t="shared" si="23"/>
        <v>0</v>
      </c>
      <c r="H18" s="35">
        <f t="shared" si="30"/>
        <v>0</v>
      </c>
      <c r="I18" s="35">
        <f t="shared" si="24"/>
        <v>0</v>
      </c>
      <c r="J18" s="35">
        <f t="shared" si="31"/>
        <v>0</v>
      </c>
      <c r="K18" s="35">
        <f t="shared" si="25"/>
        <v>0</v>
      </c>
      <c r="L18" s="35">
        <f t="shared" si="32"/>
        <v>0</v>
      </c>
      <c r="M18" s="35">
        <f t="shared" si="33"/>
        <v>0</v>
      </c>
      <c r="N18" s="35" t="str">
        <f t="shared" si="26"/>
        <v/>
      </c>
      <c r="O18" s="35">
        <f t="shared" si="27"/>
        <v>0</v>
      </c>
      <c r="P18" s="35">
        <f t="shared" si="34"/>
        <v>0</v>
      </c>
      <c r="Q18" s="35">
        <f t="shared" si="28"/>
        <v>0</v>
      </c>
      <c r="R18" s="35">
        <f t="shared" si="35"/>
        <v>0</v>
      </c>
      <c r="S18" s="35">
        <f t="shared" si="29"/>
        <v>0</v>
      </c>
      <c r="T18" s="35">
        <f t="shared" si="36"/>
        <v>0</v>
      </c>
      <c r="U18" s="35">
        <f t="shared" si="37"/>
        <v>0</v>
      </c>
      <c r="V18" s="35" t="str">
        <f t="shared" si="38"/>
        <v/>
      </c>
      <c r="W18" s="35"/>
      <c r="X18" s="52" t="str">
        <f>IF(W18="Rendered Colours","Should Fix",IF(OR(W18="",W18="No")=TRUE,IF(V18="","",IF(V18&gt;=Comboboxes!A$5,"Pass",IF(AND(V18&gt;=Comboboxes!A$6,E18="Large"),"Pass (large text)","Fail"))),"Exempt"))</f>
        <v/>
      </c>
      <c r="Y18" s="35" t="s">
        <v>69</v>
      </c>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row>
    <row r="19" spans="1:175" ht="22.5" customHeight="1" x14ac:dyDescent="0.35">
      <c r="A19" s="39"/>
      <c r="B19" s="34"/>
      <c r="C19" s="35"/>
      <c r="D19" s="37"/>
      <c r="E19" s="37"/>
      <c r="F19" s="35" t="str">
        <f t="shared" si="22"/>
        <v/>
      </c>
      <c r="G19" s="35">
        <f t="shared" si="23"/>
        <v>0</v>
      </c>
      <c r="H19" s="35">
        <f t="shared" si="30"/>
        <v>0</v>
      </c>
      <c r="I19" s="35">
        <f t="shared" si="24"/>
        <v>0</v>
      </c>
      <c r="J19" s="35">
        <f t="shared" si="31"/>
        <v>0</v>
      </c>
      <c r="K19" s="35">
        <f t="shared" si="25"/>
        <v>0</v>
      </c>
      <c r="L19" s="35">
        <f t="shared" si="32"/>
        <v>0</v>
      </c>
      <c r="M19" s="35">
        <f t="shared" si="33"/>
        <v>0</v>
      </c>
      <c r="N19" s="35" t="str">
        <f t="shared" si="26"/>
        <v/>
      </c>
      <c r="O19" s="35">
        <f t="shared" si="27"/>
        <v>0</v>
      </c>
      <c r="P19" s="35">
        <f t="shared" si="34"/>
        <v>0</v>
      </c>
      <c r="Q19" s="35">
        <f t="shared" si="28"/>
        <v>0</v>
      </c>
      <c r="R19" s="35">
        <f t="shared" si="35"/>
        <v>0</v>
      </c>
      <c r="S19" s="35">
        <f t="shared" si="29"/>
        <v>0</v>
      </c>
      <c r="T19" s="35">
        <f t="shared" si="36"/>
        <v>0</v>
      </c>
      <c r="U19" s="35">
        <f t="shared" si="37"/>
        <v>0</v>
      </c>
      <c r="V19" s="35" t="str">
        <f t="shared" si="38"/>
        <v/>
      </c>
      <c r="W19" s="35"/>
      <c r="X19" s="52" t="str">
        <f>IF(W19="Rendered Colours","Should Fix",IF(OR(W19="",W19="No")=TRUE,IF(V19="","",IF(V19&gt;=Comboboxes!A$5,"Pass",IF(AND(V19&gt;=Comboboxes!A$6,E19="Large"),"Pass (large text)","Fail"))),"Exempt"))</f>
        <v/>
      </c>
      <c r="Y19" s="35" t="s">
        <v>69</v>
      </c>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row>
    <row r="20" spans="1:175" ht="22.5" customHeight="1" x14ac:dyDescent="0.35">
      <c r="A20" s="39"/>
      <c r="B20" s="34"/>
      <c r="C20" s="35"/>
      <c r="D20" s="35"/>
      <c r="E20" s="37"/>
      <c r="F20" s="35" t="str">
        <f t="shared" si="22"/>
        <v/>
      </c>
      <c r="G20" s="35">
        <f t="shared" si="23"/>
        <v>0</v>
      </c>
      <c r="H20" s="35">
        <f t="shared" si="30"/>
        <v>0</v>
      </c>
      <c r="I20" s="35">
        <f t="shared" si="24"/>
        <v>0</v>
      </c>
      <c r="J20" s="35">
        <f t="shared" si="31"/>
        <v>0</v>
      </c>
      <c r="K20" s="35">
        <f t="shared" si="25"/>
        <v>0</v>
      </c>
      <c r="L20" s="35">
        <f t="shared" si="32"/>
        <v>0</v>
      </c>
      <c r="M20" s="35">
        <f t="shared" si="33"/>
        <v>0</v>
      </c>
      <c r="N20" s="35" t="str">
        <f t="shared" si="26"/>
        <v/>
      </c>
      <c r="O20" s="35">
        <f t="shared" si="27"/>
        <v>0</v>
      </c>
      <c r="P20" s="35">
        <f t="shared" si="34"/>
        <v>0</v>
      </c>
      <c r="Q20" s="35">
        <f t="shared" si="28"/>
        <v>0</v>
      </c>
      <c r="R20" s="35">
        <f t="shared" si="35"/>
        <v>0</v>
      </c>
      <c r="S20" s="35">
        <f t="shared" si="29"/>
        <v>0</v>
      </c>
      <c r="T20" s="35">
        <f t="shared" si="36"/>
        <v>0</v>
      </c>
      <c r="U20" s="35">
        <f t="shared" si="37"/>
        <v>0</v>
      </c>
      <c r="V20" s="35" t="str">
        <f t="shared" si="38"/>
        <v/>
      </c>
      <c r="W20" s="35"/>
      <c r="X20" s="52" t="str">
        <f>IF(W20="Rendered Colours","Should Fix",IF(OR(W20="",W20="No")=TRUE,IF(V20="","",IF(V20&gt;=Comboboxes!A$5,"Pass",IF(AND(V20&gt;=Comboboxes!A$6,E20="Large"),"Pass (large text)","Fail"))),"Exempt"))</f>
        <v/>
      </c>
      <c r="Y20" s="35" t="s">
        <v>69</v>
      </c>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row>
    <row r="21" spans="1:175" ht="22.5" customHeight="1" x14ac:dyDescent="0.35">
      <c r="A21" s="39"/>
      <c r="B21" s="34"/>
      <c r="C21" s="35"/>
      <c r="D21" s="35"/>
      <c r="E21" s="37"/>
      <c r="F21" s="35" t="str">
        <f t="shared" si="22"/>
        <v/>
      </c>
      <c r="G21" s="35">
        <f t="shared" si="23"/>
        <v>0</v>
      </c>
      <c r="H21" s="35">
        <f t="shared" si="30"/>
        <v>0</v>
      </c>
      <c r="I21" s="35">
        <f t="shared" si="24"/>
        <v>0</v>
      </c>
      <c r="J21" s="35">
        <f t="shared" si="31"/>
        <v>0</v>
      </c>
      <c r="K21" s="35">
        <f t="shared" si="25"/>
        <v>0</v>
      </c>
      <c r="L21" s="35">
        <f t="shared" si="32"/>
        <v>0</v>
      </c>
      <c r="M21" s="35">
        <f t="shared" si="33"/>
        <v>0</v>
      </c>
      <c r="N21" s="35" t="str">
        <f t="shared" si="26"/>
        <v/>
      </c>
      <c r="O21" s="35">
        <f t="shared" si="27"/>
        <v>0</v>
      </c>
      <c r="P21" s="35">
        <f t="shared" si="34"/>
        <v>0</v>
      </c>
      <c r="Q21" s="35">
        <f t="shared" si="28"/>
        <v>0</v>
      </c>
      <c r="R21" s="35">
        <f t="shared" si="35"/>
        <v>0</v>
      </c>
      <c r="S21" s="35">
        <f t="shared" si="29"/>
        <v>0</v>
      </c>
      <c r="T21" s="35">
        <f t="shared" si="36"/>
        <v>0</v>
      </c>
      <c r="U21" s="35">
        <f t="shared" si="37"/>
        <v>0</v>
      </c>
      <c r="V21" s="35" t="str">
        <f t="shared" si="38"/>
        <v/>
      </c>
      <c r="W21" s="35"/>
      <c r="X21" s="52" t="str">
        <f>IF(W21="Rendered Colours","Should Fix",IF(OR(W21="",W21="No")=TRUE,IF(V21="","",IF(V21&gt;=Comboboxes!A$5,"Pass",IF(AND(V21&gt;=Comboboxes!A$6,E21="Large"),"Pass (large text)","Fail"))),"Exempt"))</f>
        <v/>
      </c>
      <c r="Y21" s="35" t="s">
        <v>69</v>
      </c>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row>
    <row r="22" spans="1:175" ht="22.5" customHeight="1" x14ac:dyDescent="0.35">
      <c r="A22" s="39"/>
      <c r="B22" s="34"/>
      <c r="C22" s="37"/>
      <c r="D22" s="35"/>
      <c r="E22" s="37"/>
      <c r="F22" s="35" t="str">
        <f t="shared" si="22"/>
        <v/>
      </c>
      <c r="G22" s="35">
        <f t="shared" si="23"/>
        <v>0</v>
      </c>
      <c r="H22" s="35">
        <f t="shared" si="30"/>
        <v>0</v>
      </c>
      <c r="I22" s="35">
        <f t="shared" si="24"/>
        <v>0</v>
      </c>
      <c r="J22" s="35">
        <f t="shared" si="31"/>
        <v>0</v>
      </c>
      <c r="K22" s="35">
        <f t="shared" si="25"/>
        <v>0</v>
      </c>
      <c r="L22" s="35">
        <f t="shared" si="32"/>
        <v>0</v>
      </c>
      <c r="M22" s="35">
        <f t="shared" si="33"/>
        <v>0</v>
      </c>
      <c r="N22" s="35" t="str">
        <f t="shared" si="26"/>
        <v/>
      </c>
      <c r="O22" s="35">
        <f t="shared" si="27"/>
        <v>0</v>
      </c>
      <c r="P22" s="35">
        <f t="shared" si="34"/>
        <v>0</v>
      </c>
      <c r="Q22" s="35">
        <f t="shared" si="28"/>
        <v>0</v>
      </c>
      <c r="R22" s="35">
        <f t="shared" si="35"/>
        <v>0</v>
      </c>
      <c r="S22" s="35">
        <f t="shared" si="29"/>
        <v>0</v>
      </c>
      <c r="T22" s="35">
        <f t="shared" si="36"/>
        <v>0</v>
      </c>
      <c r="U22" s="35">
        <f t="shared" si="37"/>
        <v>0</v>
      </c>
      <c r="V22" s="35" t="str">
        <f t="shared" si="38"/>
        <v/>
      </c>
      <c r="W22" s="35"/>
      <c r="X22" s="52" t="str">
        <f>IF(W22="Rendered Colours","Should Fix",IF(OR(W22="",W22="No")=TRUE,IF(V22="","",IF(V22&gt;=Comboboxes!A$5,"Pass",IF(AND(V22&gt;=Comboboxes!A$6,E22="Large"),"Pass (large text)","Fail"))),"Exempt"))</f>
        <v/>
      </c>
      <c r="Y22" s="35" t="s">
        <v>69</v>
      </c>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row>
    <row r="23" spans="1:175" ht="22.5" customHeight="1" x14ac:dyDescent="0.35">
      <c r="A23" s="39"/>
      <c r="B23" s="34"/>
      <c r="C23" s="35"/>
      <c r="D23" s="37"/>
      <c r="E23" s="37"/>
      <c r="F23" s="35" t="str">
        <f t="shared" si="22"/>
        <v/>
      </c>
      <c r="G23" s="35">
        <f t="shared" si="23"/>
        <v>0</v>
      </c>
      <c r="H23" s="35">
        <f t="shared" si="30"/>
        <v>0</v>
      </c>
      <c r="I23" s="35">
        <f t="shared" si="24"/>
        <v>0</v>
      </c>
      <c r="J23" s="35">
        <f t="shared" si="31"/>
        <v>0</v>
      </c>
      <c r="K23" s="35">
        <f t="shared" si="25"/>
        <v>0</v>
      </c>
      <c r="L23" s="35">
        <f t="shared" si="32"/>
        <v>0</v>
      </c>
      <c r="M23" s="35">
        <f t="shared" si="33"/>
        <v>0</v>
      </c>
      <c r="N23" s="35" t="str">
        <f t="shared" si="26"/>
        <v/>
      </c>
      <c r="O23" s="35">
        <f t="shared" si="27"/>
        <v>0</v>
      </c>
      <c r="P23" s="35">
        <f t="shared" si="34"/>
        <v>0</v>
      </c>
      <c r="Q23" s="35">
        <f t="shared" si="28"/>
        <v>0</v>
      </c>
      <c r="R23" s="35">
        <f t="shared" si="35"/>
        <v>0</v>
      </c>
      <c r="S23" s="35">
        <f t="shared" si="29"/>
        <v>0</v>
      </c>
      <c r="T23" s="35">
        <f t="shared" si="36"/>
        <v>0</v>
      </c>
      <c r="U23" s="35">
        <f t="shared" si="37"/>
        <v>0</v>
      </c>
      <c r="V23" s="35" t="str">
        <f t="shared" si="38"/>
        <v/>
      </c>
      <c r="W23" s="35"/>
      <c r="X23" s="52" t="str">
        <f>IF(W23="Rendered Colours","Should Fix",IF(OR(W23="",W23="No")=TRUE,IF(V23="","",IF(V23&gt;=Comboboxes!A$5,"Pass",IF(AND(V23&gt;=Comboboxes!A$6,E23="Large"),"Pass (large text)","Fail"))),"Exempt"))</f>
        <v/>
      </c>
      <c r="Y23" s="35" t="s">
        <v>69</v>
      </c>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row>
    <row r="24" spans="1:175" ht="22.5" customHeight="1" x14ac:dyDescent="0.35">
      <c r="A24" s="39"/>
      <c r="B24" s="34"/>
      <c r="C24" s="37"/>
      <c r="D24" s="37"/>
      <c r="E24" s="37"/>
      <c r="F24" s="35" t="str">
        <f t="shared" si="22"/>
        <v/>
      </c>
      <c r="G24" s="35">
        <f t="shared" si="23"/>
        <v>0</v>
      </c>
      <c r="H24" s="35">
        <f t="shared" si="30"/>
        <v>0</v>
      </c>
      <c r="I24" s="35">
        <f t="shared" si="24"/>
        <v>0</v>
      </c>
      <c r="J24" s="35">
        <f t="shared" si="31"/>
        <v>0</v>
      </c>
      <c r="K24" s="35">
        <f t="shared" si="25"/>
        <v>0</v>
      </c>
      <c r="L24" s="35">
        <f t="shared" si="32"/>
        <v>0</v>
      </c>
      <c r="M24" s="35">
        <f t="shared" si="33"/>
        <v>0</v>
      </c>
      <c r="N24" s="35" t="str">
        <f t="shared" si="26"/>
        <v/>
      </c>
      <c r="O24" s="35">
        <f t="shared" si="27"/>
        <v>0</v>
      </c>
      <c r="P24" s="35">
        <f t="shared" si="34"/>
        <v>0</v>
      </c>
      <c r="Q24" s="35">
        <f t="shared" si="28"/>
        <v>0</v>
      </c>
      <c r="R24" s="35">
        <f t="shared" si="35"/>
        <v>0</v>
      </c>
      <c r="S24" s="35">
        <f t="shared" si="29"/>
        <v>0</v>
      </c>
      <c r="T24" s="35">
        <f t="shared" si="36"/>
        <v>0</v>
      </c>
      <c r="U24" s="35">
        <f t="shared" si="37"/>
        <v>0</v>
      </c>
      <c r="V24" s="35" t="str">
        <f t="shared" si="38"/>
        <v/>
      </c>
      <c r="W24" s="35"/>
      <c r="X24" s="52" t="str">
        <f>IF(W24="Rendered Colours","Should Fix",IF(OR(W24="",W24="No")=TRUE,IF(V24="","",IF(V24&gt;=Comboboxes!A$5,"Pass",IF(AND(V24&gt;=Comboboxes!A$6,E24="Large"),"Pass (large text)","Fail"))),"Exempt"))</f>
        <v/>
      </c>
      <c r="Y24" s="35" t="s">
        <v>69</v>
      </c>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row>
    <row r="25" spans="1:175" ht="22.5" customHeight="1" x14ac:dyDescent="0.35">
      <c r="A25" s="39"/>
      <c r="B25" s="34"/>
      <c r="C25" s="35"/>
      <c r="D25" s="35"/>
      <c r="E25" s="37"/>
      <c r="F25" s="35" t="str">
        <f t="shared" si="22"/>
        <v/>
      </c>
      <c r="G25" s="35">
        <f t="shared" si="23"/>
        <v>0</v>
      </c>
      <c r="H25" s="35">
        <f t="shared" si="30"/>
        <v>0</v>
      </c>
      <c r="I25" s="35">
        <f t="shared" si="24"/>
        <v>0</v>
      </c>
      <c r="J25" s="35">
        <f t="shared" si="31"/>
        <v>0</v>
      </c>
      <c r="K25" s="35">
        <f t="shared" si="25"/>
        <v>0</v>
      </c>
      <c r="L25" s="35">
        <f t="shared" si="32"/>
        <v>0</v>
      </c>
      <c r="M25" s="35">
        <f t="shared" si="33"/>
        <v>0</v>
      </c>
      <c r="N25" s="35" t="str">
        <f t="shared" si="26"/>
        <v/>
      </c>
      <c r="O25" s="35">
        <f t="shared" si="27"/>
        <v>0</v>
      </c>
      <c r="P25" s="35">
        <f t="shared" si="34"/>
        <v>0</v>
      </c>
      <c r="Q25" s="35">
        <f t="shared" si="28"/>
        <v>0</v>
      </c>
      <c r="R25" s="35">
        <f t="shared" si="35"/>
        <v>0</v>
      </c>
      <c r="S25" s="35">
        <f t="shared" si="29"/>
        <v>0</v>
      </c>
      <c r="T25" s="35">
        <f t="shared" si="36"/>
        <v>0</v>
      </c>
      <c r="U25" s="35">
        <f t="shared" si="37"/>
        <v>0</v>
      </c>
      <c r="V25" s="35" t="str">
        <f t="shared" si="38"/>
        <v/>
      </c>
      <c r="W25" s="35"/>
      <c r="X25" s="52" t="str">
        <f>IF(W25="Rendered Colours","Should Fix",IF(OR(W25="",W25="No")=TRUE,IF(V25="","",IF(V25&gt;=Comboboxes!A$5,"Pass",IF(AND(V25&gt;=Comboboxes!A$6,E25="Large"),"Pass (large text)","Fail"))),"Exempt"))</f>
        <v/>
      </c>
      <c r="Y25" s="35" t="s">
        <v>69</v>
      </c>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row>
    <row r="26" spans="1:175" ht="22.5" customHeight="1" x14ac:dyDescent="0.35">
      <c r="A26" s="39"/>
      <c r="B26" s="34"/>
      <c r="C26" s="37"/>
      <c r="D26" s="35"/>
      <c r="E26" s="37"/>
      <c r="F26" s="35" t="str">
        <f t="shared" si="22"/>
        <v/>
      </c>
      <c r="G26" s="35">
        <f t="shared" si="23"/>
        <v>0</v>
      </c>
      <c r="H26" s="35">
        <f t="shared" si="30"/>
        <v>0</v>
      </c>
      <c r="I26" s="35">
        <f t="shared" si="24"/>
        <v>0</v>
      </c>
      <c r="J26" s="35">
        <f t="shared" si="31"/>
        <v>0</v>
      </c>
      <c r="K26" s="35">
        <f t="shared" si="25"/>
        <v>0</v>
      </c>
      <c r="L26" s="35">
        <f t="shared" si="32"/>
        <v>0</v>
      </c>
      <c r="M26" s="35">
        <f t="shared" si="33"/>
        <v>0</v>
      </c>
      <c r="N26" s="35" t="str">
        <f t="shared" si="26"/>
        <v/>
      </c>
      <c r="O26" s="35">
        <f t="shared" si="27"/>
        <v>0</v>
      </c>
      <c r="P26" s="35">
        <f t="shared" si="34"/>
        <v>0</v>
      </c>
      <c r="Q26" s="35">
        <f t="shared" si="28"/>
        <v>0</v>
      </c>
      <c r="R26" s="35">
        <f t="shared" si="35"/>
        <v>0</v>
      </c>
      <c r="S26" s="35">
        <f t="shared" si="29"/>
        <v>0</v>
      </c>
      <c r="T26" s="35">
        <f t="shared" si="36"/>
        <v>0</v>
      </c>
      <c r="U26" s="35">
        <f t="shared" si="37"/>
        <v>0</v>
      </c>
      <c r="V26" s="35" t="str">
        <f t="shared" si="38"/>
        <v/>
      </c>
      <c r="W26" s="35"/>
      <c r="X26" s="52" t="str">
        <f>IF(W26="Rendered Colours","Should Fix",IF(OR(W26="",W26="No")=TRUE,IF(V26="","",IF(V26&gt;=Comboboxes!A$5,"Pass",IF(AND(V26&gt;=Comboboxes!A$6,E26="Large"),"Pass (large text)","Fail"))),"Exempt"))</f>
        <v/>
      </c>
      <c r="Y26" s="35" t="s">
        <v>69</v>
      </c>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row>
    <row r="27" spans="1:175" ht="22.5" customHeight="1" x14ac:dyDescent="0.35">
      <c r="A27" s="39"/>
      <c r="B27" s="34"/>
      <c r="C27" s="37"/>
      <c r="D27" s="35"/>
      <c r="E27" s="37"/>
      <c r="F27" s="35" t="str">
        <f t="shared" si="22"/>
        <v/>
      </c>
      <c r="G27" s="35">
        <f t="shared" si="23"/>
        <v>0</v>
      </c>
      <c r="H27" s="35">
        <f t="shared" si="30"/>
        <v>0</v>
      </c>
      <c r="I27" s="35">
        <f t="shared" si="24"/>
        <v>0</v>
      </c>
      <c r="J27" s="35">
        <f t="shared" si="31"/>
        <v>0</v>
      </c>
      <c r="K27" s="35">
        <f t="shared" si="25"/>
        <v>0</v>
      </c>
      <c r="L27" s="35">
        <f t="shared" si="32"/>
        <v>0</v>
      </c>
      <c r="M27" s="35">
        <f t="shared" si="33"/>
        <v>0</v>
      </c>
      <c r="N27" s="35" t="str">
        <f t="shared" si="26"/>
        <v/>
      </c>
      <c r="O27" s="35">
        <f t="shared" si="27"/>
        <v>0</v>
      </c>
      <c r="P27" s="35">
        <f t="shared" si="34"/>
        <v>0</v>
      </c>
      <c r="Q27" s="35">
        <f t="shared" si="28"/>
        <v>0</v>
      </c>
      <c r="R27" s="35">
        <f t="shared" si="35"/>
        <v>0</v>
      </c>
      <c r="S27" s="35">
        <f t="shared" si="29"/>
        <v>0</v>
      </c>
      <c r="T27" s="35">
        <f t="shared" si="36"/>
        <v>0</v>
      </c>
      <c r="U27" s="35">
        <f t="shared" si="37"/>
        <v>0</v>
      </c>
      <c r="V27" s="35" t="str">
        <f t="shared" si="38"/>
        <v/>
      </c>
      <c r="W27" s="35"/>
      <c r="X27" s="52" t="str">
        <f>IF(W27="Rendered Colours","Should Fix",IF(OR(W27="",W27="No")=TRUE,IF(V27="","",IF(V27&gt;=Comboboxes!A$5,"Pass",IF(AND(V27&gt;=Comboboxes!A$6,E27="Large"),"Pass (large text)","Fail"))),"Exempt"))</f>
        <v/>
      </c>
      <c r="Y27" s="35" t="s">
        <v>69</v>
      </c>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row>
    <row r="28" spans="1:175" ht="22.5" customHeight="1" x14ac:dyDescent="0.35">
      <c r="A28" s="39"/>
      <c r="B28" s="34"/>
      <c r="C28" s="37"/>
      <c r="D28" s="35"/>
      <c r="E28" s="37"/>
      <c r="F28" s="35" t="str">
        <f t="shared" si="22"/>
        <v/>
      </c>
      <c r="G28" s="35">
        <f t="shared" si="23"/>
        <v>0</v>
      </c>
      <c r="H28" s="35">
        <f t="shared" si="30"/>
        <v>0</v>
      </c>
      <c r="I28" s="35">
        <f t="shared" si="24"/>
        <v>0</v>
      </c>
      <c r="J28" s="35">
        <f t="shared" si="31"/>
        <v>0</v>
      </c>
      <c r="K28" s="35">
        <f t="shared" si="25"/>
        <v>0</v>
      </c>
      <c r="L28" s="35">
        <f t="shared" si="32"/>
        <v>0</v>
      </c>
      <c r="M28" s="35">
        <f t="shared" si="33"/>
        <v>0</v>
      </c>
      <c r="N28" s="35" t="str">
        <f t="shared" si="26"/>
        <v/>
      </c>
      <c r="O28" s="35">
        <f t="shared" si="27"/>
        <v>0</v>
      </c>
      <c r="P28" s="35">
        <f t="shared" si="34"/>
        <v>0</v>
      </c>
      <c r="Q28" s="35">
        <f t="shared" si="28"/>
        <v>0</v>
      </c>
      <c r="R28" s="35">
        <f t="shared" si="35"/>
        <v>0</v>
      </c>
      <c r="S28" s="35">
        <f t="shared" si="29"/>
        <v>0</v>
      </c>
      <c r="T28" s="35">
        <f t="shared" si="36"/>
        <v>0</v>
      </c>
      <c r="U28" s="35">
        <f t="shared" si="37"/>
        <v>0</v>
      </c>
      <c r="V28" s="35" t="str">
        <f t="shared" si="38"/>
        <v/>
      </c>
      <c r="W28" s="35"/>
      <c r="X28" s="52" t="str">
        <f>IF(W28="Rendered Colours","Should Fix",IF(OR(W28="",W28="No")=TRUE,IF(V28="","",IF(V28&gt;=Comboboxes!A$5,"Pass",IF(AND(V28&gt;=Comboboxes!A$6,E28="Large"),"Pass (large text)","Fail"))),"Exempt"))</f>
        <v/>
      </c>
      <c r="Y28" s="35" t="s">
        <v>69</v>
      </c>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row>
    <row r="29" spans="1:175" ht="22.5" customHeight="1" x14ac:dyDescent="0.35">
      <c r="A29" s="39"/>
      <c r="B29" s="34"/>
      <c r="C29" s="37"/>
      <c r="D29" s="35"/>
      <c r="E29" s="37"/>
      <c r="F29" s="35" t="str">
        <f t="shared" si="22"/>
        <v/>
      </c>
      <c r="G29" s="35">
        <f t="shared" si="23"/>
        <v>0</v>
      </c>
      <c r="H29" s="35">
        <f t="shared" si="30"/>
        <v>0</v>
      </c>
      <c r="I29" s="35">
        <f t="shared" si="24"/>
        <v>0</v>
      </c>
      <c r="J29" s="35">
        <f t="shared" si="31"/>
        <v>0</v>
      </c>
      <c r="K29" s="35">
        <f t="shared" si="25"/>
        <v>0</v>
      </c>
      <c r="L29" s="35">
        <f t="shared" si="32"/>
        <v>0</v>
      </c>
      <c r="M29" s="35">
        <f t="shared" si="33"/>
        <v>0</v>
      </c>
      <c r="N29" s="35" t="str">
        <f t="shared" si="26"/>
        <v/>
      </c>
      <c r="O29" s="35">
        <f t="shared" si="27"/>
        <v>0</v>
      </c>
      <c r="P29" s="35">
        <f t="shared" si="34"/>
        <v>0</v>
      </c>
      <c r="Q29" s="35">
        <f t="shared" si="28"/>
        <v>0</v>
      </c>
      <c r="R29" s="35">
        <f t="shared" si="35"/>
        <v>0</v>
      </c>
      <c r="S29" s="35">
        <f t="shared" si="29"/>
        <v>0</v>
      </c>
      <c r="T29" s="35">
        <f t="shared" si="36"/>
        <v>0</v>
      </c>
      <c r="U29" s="35">
        <f t="shared" si="37"/>
        <v>0</v>
      </c>
      <c r="V29" s="35" t="str">
        <f t="shared" si="38"/>
        <v/>
      </c>
      <c r="W29" s="35"/>
      <c r="X29" s="52" t="str">
        <f>IF(W29="Rendered Colours","Should Fix",IF(OR(W29="",W29="No")=TRUE,IF(V29="","",IF(V29&gt;=Comboboxes!A$5,"Pass",IF(AND(V29&gt;=Comboboxes!A$6,E29="Large"),"Pass (large text)","Fail"))),"Exempt"))</f>
        <v/>
      </c>
      <c r="Y29" s="35" t="s">
        <v>69</v>
      </c>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row>
    <row r="30" spans="1:175" ht="22.5" customHeight="1" x14ac:dyDescent="0.35">
      <c r="A30" s="39"/>
      <c r="B30" s="34"/>
      <c r="C30" s="37"/>
      <c r="D30" s="37"/>
      <c r="E30" s="37"/>
      <c r="F30" s="35" t="str">
        <f t="shared" si="22"/>
        <v/>
      </c>
      <c r="G30" s="35">
        <f t="shared" si="23"/>
        <v>0</v>
      </c>
      <c r="H30" s="35">
        <f t="shared" si="30"/>
        <v>0</v>
      </c>
      <c r="I30" s="35">
        <f t="shared" si="24"/>
        <v>0</v>
      </c>
      <c r="J30" s="35">
        <f t="shared" si="31"/>
        <v>0</v>
      </c>
      <c r="K30" s="35">
        <f t="shared" si="25"/>
        <v>0</v>
      </c>
      <c r="L30" s="35">
        <f t="shared" si="32"/>
        <v>0</v>
      </c>
      <c r="M30" s="35">
        <f t="shared" ref="M30:M41" si="39">(0.2126*H30)+(0.7152*J30)+(0.0722*L30)</f>
        <v>0</v>
      </c>
      <c r="N30" s="35" t="str">
        <f t="shared" si="26"/>
        <v/>
      </c>
      <c r="O30" s="35">
        <f t="shared" si="27"/>
        <v>0</v>
      </c>
      <c r="P30" s="35">
        <f t="shared" si="34"/>
        <v>0</v>
      </c>
      <c r="Q30" s="35">
        <f t="shared" si="28"/>
        <v>0</v>
      </c>
      <c r="R30" s="35">
        <f t="shared" si="35"/>
        <v>0</v>
      </c>
      <c r="S30" s="35">
        <f t="shared" si="29"/>
        <v>0</v>
      </c>
      <c r="T30" s="35">
        <f t="shared" si="36"/>
        <v>0</v>
      </c>
      <c r="U30" s="35">
        <f t="shared" ref="U30:U41" si="40">(0.2126*P30)+(0.7152*R30)+(0.0722*T30)</f>
        <v>0</v>
      </c>
      <c r="V30" s="35" t="str">
        <f t="shared" si="38"/>
        <v/>
      </c>
      <c r="W30" s="35"/>
      <c r="X30" s="52" t="str">
        <f>IF(W30="Rendered Colours","Should Fix",IF(OR(W30="",W30="No")=TRUE,IF(V30="","",IF(V30&gt;=Comboboxes!A$5,"Pass",IF(AND(V30&gt;=Comboboxes!A$6,E30="Large"),"Pass (large text)","Fail"))),"Exempt"))</f>
        <v/>
      </c>
      <c r="Y30" s="35" t="s">
        <v>69</v>
      </c>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row>
    <row r="31" spans="1:175" ht="22.5" customHeight="1" x14ac:dyDescent="0.35">
      <c r="A31" s="39"/>
      <c r="B31" s="34"/>
      <c r="C31" s="35"/>
      <c r="D31" s="37"/>
      <c r="E31" s="37"/>
      <c r="F31" s="35" t="str">
        <f t="shared" si="22"/>
        <v/>
      </c>
      <c r="G31" s="35">
        <f t="shared" si="23"/>
        <v>0</v>
      </c>
      <c r="H31" s="35">
        <f t="shared" si="30"/>
        <v>0</v>
      </c>
      <c r="I31" s="35">
        <f t="shared" si="24"/>
        <v>0</v>
      </c>
      <c r="J31" s="35">
        <f t="shared" si="31"/>
        <v>0</v>
      </c>
      <c r="K31" s="35">
        <f t="shared" si="25"/>
        <v>0</v>
      </c>
      <c r="L31" s="35">
        <f t="shared" si="32"/>
        <v>0</v>
      </c>
      <c r="M31" s="35">
        <f t="shared" si="39"/>
        <v>0</v>
      </c>
      <c r="N31" s="35" t="str">
        <f t="shared" si="26"/>
        <v/>
      </c>
      <c r="O31" s="35">
        <f t="shared" si="27"/>
        <v>0</v>
      </c>
      <c r="P31" s="35">
        <f t="shared" si="34"/>
        <v>0</v>
      </c>
      <c r="Q31" s="35">
        <f t="shared" si="28"/>
        <v>0</v>
      </c>
      <c r="R31" s="35">
        <f t="shared" si="35"/>
        <v>0</v>
      </c>
      <c r="S31" s="35">
        <f t="shared" si="29"/>
        <v>0</v>
      </c>
      <c r="T31" s="35">
        <f t="shared" si="36"/>
        <v>0</v>
      </c>
      <c r="U31" s="35">
        <f t="shared" si="40"/>
        <v>0</v>
      </c>
      <c r="V31" s="35" t="str">
        <f t="shared" si="38"/>
        <v/>
      </c>
      <c r="W31" s="35"/>
      <c r="X31" s="52" t="str">
        <f>IF(W31="Rendered Colours","Should Fix",IF(OR(W31="",W31="No")=TRUE,IF(V31="","",IF(V31&gt;=Comboboxes!A$5,"Pass",IF(AND(V31&gt;=Comboboxes!A$6,E31="Large"),"Pass (large text)","Fail"))),"Exempt"))</f>
        <v/>
      </c>
      <c r="Y31" s="35" t="s">
        <v>69</v>
      </c>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row>
    <row r="32" spans="1:175" ht="22.5" customHeight="1" x14ac:dyDescent="0.35">
      <c r="A32" s="39"/>
      <c r="B32" s="34"/>
      <c r="C32" s="35"/>
      <c r="D32" s="37"/>
      <c r="E32" s="37"/>
      <c r="F32" s="35" t="str">
        <f t="shared" si="22"/>
        <v/>
      </c>
      <c r="G32" s="35">
        <f t="shared" si="23"/>
        <v>0</v>
      </c>
      <c r="H32" s="35">
        <f t="shared" si="30"/>
        <v>0</v>
      </c>
      <c r="I32" s="35">
        <f t="shared" si="24"/>
        <v>0</v>
      </c>
      <c r="J32" s="35">
        <f t="shared" si="31"/>
        <v>0</v>
      </c>
      <c r="K32" s="35">
        <f t="shared" si="25"/>
        <v>0</v>
      </c>
      <c r="L32" s="35">
        <f t="shared" si="32"/>
        <v>0</v>
      </c>
      <c r="M32" s="35">
        <f t="shared" si="39"/>
        <v>0</v>
      </c>
      <c r="N32" s="35" t="str">
        <f t="shared" si="26"/>
        <v/>
      </c>
      <c r="O32" s="35">
        <f t="shared" si="27"/>
        <v>0</v>
      </c>
      <c r="P32" s="35">
        <f t="shared" si="34"/>
        <v>0</v>
      </c>
      <c r="Q32" s="35">
        <f t="shared" si="28"/>
        <v>0</v>
      </c>
      <c r="R32" s="35">
        <f t="shared" si="35"/>
        <v>0</v>
      </c>
      <c r="S32" s="35">
        <f t="shared" si="29"/>
        <v>0</v>
      </c>
      <c r="T32" s="35">
        <f t="shared" si="36"/>
        <v>0</v>
      </c>
      <c r="U32" s="35">
        <f t="shared" si="40"/>
        <v>0</v>
      </c>
      <c r="V32" s="35" t="str">
        <f t="shared" si="38"/>
        <v/>
      </c>
      <c r="W32" s="35"/>
      <c r="X32" s="52" t="str">
        <f>IF(W32="Rendered Colours","Should Fix",IF(OR(W32="",W32="No")=TRUE,IF(V32="","",IF(V32&gt;=Comboboxes!A$5,"Pass",IF(AND(V32&gt;=Comboboxes!A$6,E32="Large"),"Pass (large text)","Fail"))),"Exempt"))</f>
        <v/>
      </c>
      <c r="Y32" s="37" t="s">
        <v>69</v>
      </c>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row>
    <row r="33" spans="1:175" ht="22.5" customHeight="1" x14ac:dyDescent="0.35">
      <c r="A33" s="39"/>
      <c r="B33" s="41"/>
      <c r="C33" s="37"/>
      <c r="D33" s="37"/>
      <c r="E33" s="37"/>
      <c r="F33" s="35" t="str">
        <f t="shared" si="22"/>
        <v/>
      </c>
      <c r="G33" s="35">
        <f t="shared" si="23"/>
        <v>0</v>
      </c>
      <c r="H33" s="35">
        <f t="shared" si="30"/>
        <v>0</v>
      </c>
      <c r="I33" s="35">
        <f t="shared" si="24"/>
        <v>0</v>
      </c>
      <c r="J33" s="35">
        <f t="shared" si="31"/>
        <v>0</v>
      </c>
      <c r="K33" s="35">
        <f t="shared" si="25"/>
        <v>0</v>
      </c>
      <c r="L33" s="35">
        <f t="shared" si="32"/>
        <v>0</v>
      </c>
      <c r="M33" s="35">
        <f t="shared" si="39"/>
        <v>0</v>
      </c>
      <c r="N33" s="35" t="str">
        <f t="shared" si="26"/>
        <v/>
      </c>
      <c r="O33" s="35">
        <f t="shared" si="27"/>
        <v>0</v>
      </c>
      <c r="P33" s="35">
        <f t="shared" si="34"/>
        <v>0</v>
      </c>
      <c r="Q33" s="35">
        <f t="shared" si="28"/>
        <v>0</v>
      </c>
      <c r="R33" s="35">
        <f t="shared" si="35"/>
        <v>0</v>
      </c>
      <c r="S33" s="35">
        <f t="shared" si="29"/>
        <v>0</v>
      </c>
      <c r="T33" s="35">
        <f t="shared" si="36"/>
        <v>0</v>
      </c>
      <c r="U33" s="35">
        <f t="shared" si="40"/>
        <v>0</v>
      </c>
      <c r="V33" s="35" t="str">
        <f t="shared" si="38"/>
        <v/>
      </c>
      <c r="W33" s="35"/>
      <c r="X33" s="52" t="str">
        <f>IF(W33="Rendered Colours","Should Fix",IF(OR(W33="",W33="No")=TRUE,IF(V33="","",IF(V33&gt;=Comboboxes!A$5,"Pass",IF(AND(V33&gt;=Comboboxes!A$6,E33="Large"),"Pass (large text)","Fail"))),"Exempt"))</f>
        <v/>
      </c>
      <c r="Y33" s="37" t="s">
        <v>69</v>
      </c>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row>
    <row r="34" spans="1:175" ht="22.5" customHeight="1" x14ac:dyDescent="0.35">
      <c r="A34" s="39"/>
      <c r="B34" s="41"/>
      <c r="C34" s="37"/>
      <c r="D34" s="37"/>
      <c r="E34" s="37"/>
      <c r="F34" s="35" t="str">
        <f t="shared" si="22"/>
        <v/>
      </c>
      <c r="G34" s="35">
        <f t="shared" si="23"/>
        <v>0</v>
      </c>
      <c r="H34" s="35">
        <f t="shared" si="30"/>
        <v>0</v>
      </c>
      <c r="I34" s="35">
        <f t="shared" si="24"/>
        <v>0</v>
      </c>
      <c r="J34" s="35">
        <f t="shared" si="31"/>
        <v>0</v>
      </c>
      <c r="K34" s="35">
        <f t="shared" si="25"/>
        <v>0</v>
      </c>
      <c r="L34" s="35">
        <f t="shared" si="32"/>
        <v>0</v>
      </c>
      <c r="M34" s="35">
        <f t="shared" si="39"/>
        <v>0</v>
      </c>
      <c r="N34" s="35" t="str">
        <f t="shared" si="26"/>
        <v/>
      </c>
      <c r="O34" s="35">
        <f t="shared" si="27"/>
        <v>0</v>
      </c>
      <c r="P34" s="35">
        <f t="shared" si="34"/>
        <v>0</v>
      </c>
      <c r="Q34" s="35">
        <f t="shared" si="28"/>
        <v>0</v>
      </c>
      <c r="R34" s="35">
        <f t="shared" si="35"/>
        <v>0</v>
      </c>
      <c r="S34" s="35">
        <f t="shared" si="29"/>
        <v>0</v>
      </c>
      <c r="T34" s="35">
        <f t="shared" si="36"/>
        <v>0</v>
      </c>
      <c r="U34" s="35">
        <f t="shared" si="40"/>
        <v>0</v>
      </c>
      <c r="V34" s="35" t="str">
        <f t="shared" si="38"/>
        <v/>
      </c>
      <c r="W34" s="35"/>
      <c r="X34" s="52" t="str">
        <f>IF(W34="Rendered Colours","Should Fix",IF(OR(W34="",W34="No")=TRUE,IF(V34="","",IF(V34&gt;=Comboboxes!A$5,"Pass",IF(AND(V34&gt;=Comboboxes!A$6,E34="Large"),"Pass (large text)","Fail"))),"Exempt"))</f>
        <v/>
      </c>
      <c r="Y34" s="37" t="s">
        <v>69</v>
      </c>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row>
    <row r="35" spans="1:175" ht="22.5" customHeight="1" x14ac:dyDescent="0.35">
      <c r="A35" s="39"/>
      <c r="B35" s="41"/>
      <c r="C35" s="37"/>
      <c r="D35" s="37"/>
      <c r="E35" s="37"/>
      <c r="F35" s="35" t="str">
        <f t="shared" si="22"/>
        <v/>
      </c>
      <c r="G35" s="35">
        <f t="shared" si="23"/>
        <v>0</v>
      </c>
      <c r="H35" s="35">
        <f t="shared" si="30"/>
        <v>0</v>
      </c>
      <c r="I35" s="35">
        <f t="shared" si="24"/>
        <v>0</v>
      </c>
      <c r="J35" s="35">
        <f t="shared" si="31"/>
        <v>0</v>
      </c>
      <c r="K35" s="35">
        <f t="shared" si="25"/>
        <v>0</v>
      </c>
      <c r="L35" s="35">
        <f t="shared" si="32"/>
        <v>0</v>
      </c>
      <c r="M35" s="35">
        <f t="shared" si="39"/>
        <v>0</v>
      </c>
      <c r="N35" s="35" t="str">
        <f t="shared" si="26"/>
        <v/>
      </c>
      <c r="O35" s="35">
        <f t="shared" si="27"/>
        <v>0</v>
      </c>
      <c r="P35" s="35">
        <f t="shared" si="34"/>
        <v>0</v>
      </c>
      <c r="Q35" s="35">
        <f t="shared" si="28"/>
        <v>0</v>
      </c>
      <c r="R35" s="35">
        <f t="shared" si="35"/>
        <v>0</v>
      </c>
      <c r="S35" s="35">
        <f t="shared" si="29"/>
        <v>0</v>
      </c>
      <c r="T35" s="35">
        <f t="shared" si="36"/>
        <v>0</v>
      </c>
      <c r="U35" s="35">
        <f t="shared" si="40"/>
        <v>0</v>
      </c>
      <c r="V35" s="35" t="str">
        <f t="shared" si="38"/>
        <v/>
      </c>
      <c r="W35" s="35"/>
      <c r="X35" s="52" t="str">
        <f>IF(W35="Rendered Colours","Should Fix",IF(OR(W35="",W35="No")=TRUE,IF(V35="","",IF(V35&gt;=Comboboxes!A$5,"Pass",IF(AND(V35&gt;=Comboboxes!A$6,E35="Large"),"Pass (large text)","Fail"))),"Exempt"))</f>
        <v/>
      </c>
      <c r="Y35" s="37" t="s">
        <v>69</v>
      </c>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row>
    <row r="36" spans="1:175" ht="22.5" customHeight="1" x14ac:dyDescent="0.35">
      <c r="A36" s="39"/>
      <c r="B36" s="41"/>
      <c r="C36" s="37"/>
      <c r="D36" s="37"/>
      <c r="E36" s="37"/>
      <c r="F36" s="35" t="str">
        <f t="shared" si="22"/>
        <v/>
      </c>
      <c r="G36" s="35">
        <f t="shared" si="23"/>
        <v>0</v>
      </c>
      <c r="H36" s="35">
        <f t="shared" si="30"/>
        <v>0</v>
      </c>
      <c r="I36" s="35">
        <f t="shared" si="24"/>
        <v>0</v>
      </c>
      <c r="J36" s="35">
        <f t="shared" si="31"/>
        <v>0</v>
      </c>
      <c r="K36" s="35">
        <f t="shared" si="25"/>
        <v>0</v>
      </c>
      <c r="L36" s="35">
        <f t="shared" si="32"/>
        <v>0</v>
      </c>
      <c r="M36" s="35">
        <f t="shared" si="39"/>
        <v>0</v>
      </c>
      <c r="N36" s="35" t="str">
        <f t="shared" si="26"/>
        <v/>
      </c>
      <c r="O36" s="35">
        <f t="shared" si="27"/>
        <v>0</v>
      </c>
      <c r="P36" s="35">
        <f t="shared" si="34"/>
        <v>0</v>
      </c>
      <c r="Q36" s="35">
        <f t="shared" si="28"/>
        <v>0</v>
      </c>
      <c r="R36" s="35">
        <f t="shared" si="35"/>
        <v>0</v>
      </c>
      <c r="S36" s="35">
        <f t="shared" si="29"/>
        <v>0</v>
      </c>
      <c r="T36" s="35">
        <f t="shared" si="36"/>
        <v>0</v>
      </c>
      <c r="U36" s="35">
        <f t="shared" si="40"/>
        <v>0</v>
      </c>
      <c r="V36" s="35" t="str">
        <f t="shared" si="38"/>
        <v/>
      </c>
      <c r="W36" s="35"/>
      <c r="X36" s="52" t="str">
        <f>IF(W36="Rendered Colours","Should Fix",IF(OR(W36="",W36="No")=TRUE,IF(V36="","",IF(V36&gt;=Comboboxes!A$5,"Pass",IF(AND(V36&gt;=Comboboxes!A$6,E36="Large"),"Pass (large text)","Fail"))),"Exempt"))</f>
        <v/>
      </c>
      <c r="Y36" s="37" t="s">
        <v>69</v>
      </c>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row>
    <row r="37" spans="1:175" ht="22.5" customHeight="1" x14ac:dyDescent="0.35">
      <c r="A37" s="39"/>
      <c r="B37" s="41"/>
      <c r="C37" s="35"/>
      <c r="D37" s="37"/>
      <c r="E37" s="37"/>
      <c r="F37" s="35" t="str">
        <f t="shared" ref="F37:F70" si="41">IF(LEN(D37)=0,"",AND(LEFT(D37,1)="#",LEN(D37)=7))</f>
        <v/>
      </c>
      <c r="G37" s="35">
        <f t="shared" ref="G37:G70" si="42">HEX2DEC(RIGHT(LEFT(D37,3),2))</f>
        <v>0</v>
      </c>
      <c r="H37" s="35">
        <f t="shared" si="30"/>
        <v>0</v>
      </c>
      <c r="I37" s="35">
        <f t="shared" ref="I37:I70" si="43">HEX2DEC(RIGHT(LEFT(D37,5),2))</f>
        <v>0</v>
      </c>
      <c r="J37" s="35">
        <f t="shared" si="31"/>
        <v>0</v>
      </c>
      <c r="K37" s="35">
        <f t="shared" ref="K37:K70" si="44">HEX2DEC(RIGHT(D37,2))</f>
        <v>0</v>
      </c>
      <c r="L37" s="35">
        <f t="shared" si="32"/>
        <v>0</v>
      </c>
      <c r="M37" s="35">
        <f t="shared" si="39"/>
        <v>0</v>
      </c>
      <c r="N37" s="35" t="str">
        <f t="shared" ref="N37:N70" si="45">IF(LEN(C37)=0,"",AND(LEFT(C37,1)="#",LEN(C37)=7))</f>
        <v/>
      </c>
      <c r="O37" s="35">
        <f t="shared" ref="O37:O70" si="46">HEX2DEC(RIGHT(LEFT(C37,3),2))</f>
        <v>0</v>
      </c>
      <c r="P37" s="35">
        <f t="shared" si="34"/>
        <v>0</v>
      </c>
      <c r="Q37" s="35">
        <f t="shared" ref="Q37:Q70" si="47">HEX2DEC(RIGHT(LEFT(C37,5),2))</f>
        <v>0</v>
      </c>
      <c r="R37" s="35">
        <f t="shared" si="35"/>
        <v>0</v>
      </c>
      <c r="S37" s="35">
        <f t="shared" ref="S37:S70" si="48">HEX2DEC(RIGHT(C37,2))</f>
        <v>0</v>
      </c>
      <c r="T37" s="35">
        <f t="shared" si="36"/>
        <v>0</v>
      </c>
      <c r="U37" s="35">
        <f t="shared" si="40"/>
        <v>0</v>
      </c>
      <c r="V37" s="35" t="str">
        <f t="shared" si="38"/>
        <v/>
      </c>
      <c r="W37" s="35"/>
      <c r="X37" s="52" t="str">
        <f>IF(W37="Rendered Colours","Should Fix",IF(OR(W37="",W37="No")=TRUE,IF(V37="","",IF(V37&gt;=Comboboxes!A$5,"Pass",IF(AND(V37&gt;=Comboboxes!A$6,E37="Large"),"Pass (large text)","Fail"))),"Exempt"))</f>
        <v/>
      </c>
      <c r="Y37" s="37" t="s">
        <v>69</v>
      </c>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row>
    <row r="38" spans="1:175" ht="22.5" customHeight="1" x14ac:dyDescent="0.35">
      <c r="A38" s="39"/>
      <c r="B38" s="41"/>
      <c r="C38" s="37"/>
      <c r="D38" s="37"/>
      <c r="E38" s="37"/>
      <c r="F38" s="35" t="str">
        <f t="shared" si="41"/>
        <v/>
      </c>
      <c r="G38" s="35">
        <f t="shared" si="42"/>
        <v>0</v>
      </c>
      <c r="H38" s="35">
        <f t="shared" si="30"/>
        <v>0</v>
      </c>
      <c r="I38" s="35">
        <f t="shared" si="43"/>
        <v>0</v>
      </c>
      <c r="J38" s="35">
        <f t="shared" si="31"/>
        <v>0</v>
      </c>
      <c r="K38" s="35">
        <f t="shared" si="44"/>
        <v>0</v>
      </c>
      <c r="L38" s="35">
        <f t="shared" si="32"/>
        <v>0</v>
      </c>
      <c r="M38" s="35">
        <f t="shared" si="39"/>
        <v>0</v>
      </c>
      <c r="N38" s="35" t="str">
        <f t="shared" si="45"/>
        <v/>
      </c>
      <c r="O38" s="35">
        <f t="shared" si="46"/>
        <v>0</v>
      </c>
      <c r="P38" s="35">
        <f t="shared" si="34"/>
        <v>0</v>
      </c>
      <c r="Q38" s="35">
        <f t="shared" si="47"/>
        <v>0</v>
      </c>
      <c r="R38" s="35">
        <f t="shared" si="35"/>
        <v>0</v>
      </c>
      <c r="S38" s="35">
        <f t="shared" si="48"/>
        <v>0</v>
      </c>
      <c r="T38" s="35">
        <f t="shared" si="36"/>
        <v>0</v>
      </c>
      <c r="U38" s="35">
        <f t="shared" si="40"/>
        <v>0</v>
      </c>
      <c r="V38" s="35" t="str">
        <f t="shared" si="38"/>
        <v/>
      </c>
      <c r="W38" s="35"/>
      <c r="X38" s="52" t="str">
        <f>IF(W38="Rendered Colours","Should Fix",IF(OR(W38="",W38="No")=TRUE,IF(V38="","",IF(V38&gt;=Comboboxes!A$5,"Pass",IF(AND(V38&gt;=Comboboxes!A$6,E38="Large"),"Pass (large text)","Fail"))),"Exempt"))</f>
        <v/>
      </c>
      <c r="Y38" s="37" t="s">
        <v>69</v>
      </c>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row>
    <row r="39" spans="1:175" ht="22.5" customHeight="1" x14ac:dyDescent="0.35">
      <c r="A39" s="39"/>
      <c r="B39" s="41"/>
      <c r="C39" s="37"/>
      <c r="D39" s="37"/>
      <c r="E39" s="37"/>
      <c r="F39" s="35" t="str">
        <f t="shared" si="41"/>
        <v/>
      </c>
      <c r="G39" s="35">
        <f t="shared" si="42"/>
        <v>0</v>
      </c>
      <c r="H39" s="35">
        <f t="shared" si="30"/>
        <v>0</v>
      </c>
      <c r="I39" s="35">
        <f t="shared" si="43"/>
        <v>0</v>
      </c>
      <c r="J39" s="35">
        <f t="shared" si="31"/>
        <v>0</v>
      </c>
      <c r="K39" s="35">
        <f t="shared" si="44"/>
        <v>0</v>
      </c>
      <c r="L39" s="35">
        <f t="shared" si="32"/>
        <v>0</v>
      </c>
      <c r="M39" s="35">
        <f t="shared" si="39"/>
        <v>0</v>
      </c>
      <c r="N39" s="35" t="str">
        <f t="shared" si="45"/>
        <v/>
      </c>
      <c r="O39" s="35">
        <f t="shared" si="46"/>
        <v>0</v>
      </c>
      <c r="P39" s="35">
        <f t="shared" si="34"/>
        <v>0</v>
      </c>
      <c r="Q39" s="35">
        <f t="shared" si="47"/>
        <v>0</v>
      </c>
      <c r="R39" s="35">
        <f t="shared" si="35"/>
        <v>0</v>
      </c>
      <c r="S39" s="35">
        <f t="shared" si="48"/>
        <v>0</v>
      </c>
      <c r="T39" s="35">
        <f t="shared" si="36"/>
        <v>0</v>
      </c>
      <c r="U39" s="35">
        <f t="shared" si="40"/>
        <v>0</v>
      </c>
      <c r="V39" s="35" t="str">
        <f t="shared" si="38"/>
        <v/>
      </c>
      <c r="W39" s="35"/>
      <c r="X39" s="52" t="str">
        <f>IF(W39="Rendered Colours","Should Fix",IF(OR(W39="",W39="No")=TRUE,IF(V39="","",IF(V39&gt;=Comboboxes!A$5,"Pass",IF(AND(V39&gt;=Comboboxes!A$6,E39="Large"),"Pass (large text)","Fail"))),"Exempt"))</f>
        <v/>
      </c>
      <c r="Y39" s="35" t="s">
        <v>69</v>
      </c>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row>
    <row r="40" spans="1:175" ht="22.5" customHeight="1" x14ac:dyDescent="0.35">
      <c r="A40" s="39"/>
      <c r="B40" s="41"/>
      <c r="C40" s="37"/>
      <c r="D40" s="37"/>
      <c r="E40" s="37"/>
      <c r="F40" s="35" t="str">
        <f t="shared" si="41"/>
        <v/>
      </c>
      <c r="G40" s="35">
        <f t="shared" si="42"/>
        <v>0</v>
      </c>
      <c r="H40" s="35">
        <f t="shared" si="30"/>
        <v>0</v>
      </c>
      <c r="I40" s="35">
        <f t="shared" si="43"/>
        <v>0</v>
      </c>
      <c r="J40" s="35">
        <f t="shared" si="31"/>
        <v>0</v>
      </c>
      <c r="K40" s="35">
        <f t="shared" si="44"/>
        <v>0</v>
      </c>
      <c r="L40" s="35">
        <f t="shared" si="32"/>
        <v>0</v>
      </c>
      <c r="M40" s="35">
        <f t="shared" si="39"/>
        <v>0</v>
      </c>
      <c r="N40" s="35" t="str">
        <f t="shared" si="45"/>
        <v/>
      </c>
      <c r="O40" s="35">
        <f t="shared" si="46"/>
        <v>0</v>
      </c>
      <c r="P40" s="35">
        <f t="shared" si="34"/>
        <v>0</v>
      </c>
      <c r="Q40" s="35">
        <f t="shared" si="47"/>
        <v>0</v>
      </c>
      <c r="R40" s="35">
        <f t="shared" si="35"/>
        <v>0</v>
      </c>
      <c r="S40" s="35">
        <f t="shared" si="48"/>
        <v>0</v>
      </c>
      <c r="T40" s="35">
        <f t="shared" si="36"/>
        <v>0</v>
      </c>
      <c r="U40" s="35">
        <f t="shared" si="40"/>
        <v>0</v>
      </c>
      <c r="V40" s="35" t="str">
        <f t="shared" si="38"/>
        <v/>
      </c>
      <c r="W40" s="35"/>
      <c r="X40" s="52" t="str">
        <f>IF(W40="Rendered Colours","Should Fix",IF(OR(W40="",W40="No")=TRUE,IF(V40="","",IF(V40&gt;=Comboboxes!A$5,"Pass",IF(AND(V40&gt;=Comboboxes!A$6,E40="Large"),"Pass (large text)","Fail"))),"Exempt"))</f>
        <v/>
      </c>
      <c r="Y40" s="35" t="s">
        <v>69</v>
      </c>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c r="FS40" s="37"/>
    </row>
    <row r="41" spans="1:175" ht="22.5" customHeight="1" x14ac:dyDescent="0.35">
      <c r="A41" s="39"/>
      <c r="B41" s="41"/>
      <c r="C41" s="37"/>
      <c r="D41" s="37"/>
      <c r="E41" s="37"/>
      <c r="F41" s="35" t="str">
        <f t="shared" si="41"/>
        <v/>
      </c>
      <c r="G41" s="35">
        <f t="shared" si="42"/>
        <v>0</v>
      </c>
      <c r="H41" s="35">
        <f t="shared" si="30"/>
        <v>0</v>
      </c>
      <c r="I41" s="35">
        <f t="shared" si="43"/>
        <v>0</v>
      </c>
      <c r="J41" s="35">
        <f t="shared" si="31"/>
        <v>0</v>
      </c>
      <c r="K41" s="35">
        <f t="shared" si="44"/>
        <v>0</v>
      </c>
      <c r="L41" s="35">
        <f t="shared" si="32"/>
        <v>0</v>
      </c>
      <c r="M41" s="35">
        <f t="shared" si="39"/>
        <v>0</v>
      </c>
      <c r="N41" s="35" t="str">
        <f t="shared" si="45"/>
        <v/>
      </c>
      <c r="O41" s="35">
        <f t="shared" si="46"/>
        <v>0</v>
      </c>
      <c r="P41" s="35">
        <f t="shared" si="34"/>
        <v>0</v>
      </c>
      <c r="Q41" s="35">
        <f t="shared" si="47"/>
        <v>0</v>
      </c>
      <c r="R41" s="35">
        <f t="shared" si="35"/>
        <v>0</v>
      </c>
      <c r="S41" s="35">
        <f t="shared" si="48"/>
        <v>0</v>
      </c>
      <c r="T41" s="35">
        <f t="shared" si="36"/>
        <v>0</v>
      </c>
      <c r="U41" s="35">
        <f t="shared" si="40"/>
        <v>0</v>
      </c>
      <c r="V41" s="35" t="str">
        <f t="shared" si="38"/>
        <v/>
      </c>
      <c r="W41" s="35"/>
      <c r="X41" s="52" t="str">
        <f>IF(W41="Rendered Colours","Should Fix",IF(OR(W41="",W41="No")=TRUE,IF(V41="","",IF(V41&gt;=Comboboxes!A$5,"Pass",IF(AND(V41&gt;=Comboboxes!A$6,E41="Large"),"Pass (large text)","Fail"))),"Exempt"))</f>
        <v/>
      </c>
      <c r="Y41" s="35" t="s">
        <v>69</v>
      </c>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c r="FS41" s="37"/>
    </row>
    <row r="42" spans="1:175" ht="22.5" customHeight="1" x14ac:dyDescent="0.35">
      <c r="A42" s="39"/>
      <c r="B42" s="41"/>
      <c r="C42" s="37"/>
      <c r="D42" s="37"/>
      <c r="E42" s="37"/>
      <c r="F42" s="35" t="str">
        <f t="shared" si="41"/>
        <v/>
      </c>
      <c r="G42" s="35">
        <f t="shared" si="42"/>
        <v>0</v>
      </c>
      <c r="H42" s="35">
        <f t="shared" si="30"/>
        <v>0</v>
      </c>
      <c r="I42" s="35">
        <f t="shared" si="43"/>
        <v>0</v>
      </c>
      <c r="J42" s="35">
        <f t="shared" si="31"/>
        <v>0</v>
      </c>
      <c r="K42" s="35">
        <f t="shared" si="44"/>
        <v>0</v>
      </c>
      <c r="L42" s="35">
        <f t="shared" si="32"/>
        <v>0</v>
      </c>
      <c r="M42" s="35">
        <f t="shared" ref="M42:M68" si="49">(0.2126*H42)+(0.7152*J42)+(0.0722*L42)</f>
        <v>0</v>
      </c>
      <c r="N42" s="35" t="str">
        <f t="shared" si="45"/>
        <v/>
      </c>
      <c r="O42" s="35">
        <f t="shared" si="46"/>
        <v>0</v>
      </c>
      <c r="P42" s="35">
        <f t="shared" si="34"/>
        <v>0</v>
      </c>
      <c r="Q42" s="35">
        <f t="shared" si="47"/>
        <v>0</v>
      </c>
      <c r="R42" s="35">
        <f t="shared" si="35"/>
        <v>0</v>
      </c>
      <c r="S42" s="35">
        <f t="shared" si="48"/>
        <v>0</v>
      </c>
      <c r="T42" s="35">
        <f t="shared" si="36"/>
        <v>0</v>
      </c>
      <c r="U42" s="35">
        <f t="shared" ref="U42:U68" si="50">(0.2126*P42)+(0.7152*R42)+(0.0722*T42)</f>
        <v>0</v>
      </c>
      <c r="V42" s="35" t="str">
        <f t="shared" ref="V42:V68" si="51">IF(OR(F42="",N42="")=TRUE,"",IF(OR(F42=FALSE,N42=FALSE)=TRUE,"ERROR",ROUND(IF(M42&gt;U42,(M42+0.05)/(U42+0.05),(U42+0.05)/(M42+0.05)),2)))</f>
        <v/>
      </c>
      <c r="W42" s="35"/>
      <c r="X42" s="52" t="str">
        <f>IF(W42="Rendered Colours","Should Fix",IF(OR(W42="",W42="No")=TRUE,IF(V42="","",IF(V42&gt;=Comboboxes!A$5,"Pass",IF(AND(V42&gt;=Comboboxes!A$6,E42="Large"),"Pass (large text)","Fail"))),"Exempt"))</f>
        <v/>
      </c>
      <c r="Y42" s="35"/>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row>
    <row r="43" spans="1:175" ht="22.5" customHeight="1" x14ac:dyDescent="0.35">
      <c r="A43" s="39"/>
      <c r="B43" s="41"/>
      <c r="C43" s="37"/>
      <c r="D43" s="37"/>
      <c r="E43" s="37"/>
      <c r="F43" s="35" t="str">
        <f t="shared" si="41"/>
        <v/>
      </c>
      <c r="G43" s="35">
        <f t="shared" si="42"/>
        <v>0</v>
      </c>
      <c r="H43" s="35">
        <f t="shared" si="30"/>
        <v>0</v>
      </c>
      <c r="I43" s="35">
        <f t="shared" si="43"/>
        <v>0</v>
      </c>
      <c r="J43" s="35">
        <f t="shared" si="31"/>
        <v>0</v>
      </c>
      <c r="K43" s="35">
        <f t="shared" si="44"/>
        <v>0</v>
      </c>
      <c r="L43" s="35">
        <f t="shared" si="32"/>
        <v>0</v>
      </c>
      <c r="M43" s="35">
        <f t="shared" si="49"/>
        <v>0</v>
      </c>
      <c r="N43" s="35" t="str">
        <f t="shared" si="45"/>
        <v/>
      </c>
      <c r="O43" s="35">
        <f t="shared" si="46"/>
        <v>0</v>
      </c>
      <c r="P43" s="35">
        <f t="shared" si="34"/>
        <v>0</v>
      </c>
      <c r="Q43" s="35">
        <f t="shared" si="47"/>
        <v>0</v>
      </c>
      <c r="R43" s="35">
        <f t="shared" si="35"/>
        <v>0</v>
      </c>
      <c r="S43" s="35">
        <f t="shared" si="48"/>
        <v>0</v>
      </c>
      <c r="T43" s="35">
        <f t="shared" si="36"/>
        <v>0</v>
      </c>
      <c r="U43" s="35">
        <f t="shared" si="50"/>
        <v>0</v>
      </c>
      <c r="V43" s="35" t="str">
        <f t="shared" si="51"/>
        <v/>
      </c>
      <c r="W43" s="35"/>
      <c r="X43" s="52" t="str">
        <f>IF(W43="Rendered Colours","Should Fix",IF(OR(W43="",W43="No")=TRUE,IF(V43="","",IF(V43&gt;=Comboboxes!A$5,"Pass",IF(AND(V43&gt;=Comboboxes!A$6,E43="Large"),"Pass (large text)","Fail"))),"Exempt"))</f>
        <v/>
      </c>
      <c r="Y43" s="35"/>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c r="FS43" s="37"/>
    </row>
    <row r="44" spans="1:175" ht="22.5" customHeight="1" x14ac:dyDescent="0.35">
      <c r="A44" s="39"/>
      <c r="B44" s="41"/>
      <c r="C44" s="37"/>
      <c r="D44" s="37"/>
      <c r="E44" s="37"/>
      <c r="F44" s="35" t="str">
        <f t="shared" si="41"/>
        <v/>
      </c>
      <c r="G44" s="35">
        <f t="shared" si="42"/>
        <v>0</v>
      </c>
      <c r="H44" s="35">
        <f t="shared" si="30"/>
        <v>0</v>
      </c>
      <c r="I44" s="35">
        <f t="shared" si="43"/>
        <v>0</v>
      </c>
      <c r="J44" s="35">
        <f t="shared" si="31"/>
        <v>0</v>
      </c>
      <c r="K44" s="35">
        <f t="shared" si="44"/>
        <v>0</v>
      </c>
      <c r="L44" s="35">
        <f t="shared" si="32"/>
        <v>0</v>
      </c>
      <c r="M44" s="35">
        <f t="shared" si="49"/>
        <v>0</v>
      </c>
      <c r="N44" s="35" t="str">
        <f t="shared" si="45"/>
        <v/>
      </c>
      <c r="O44" s="35">
        <f t="shared" si="46"/>
        <v>0</v>
      </c>
      <c r="P44" s="35">
        <f t="shared" si="34"/>
        <v>0</v>
      </c>
      <c r="Q44" s="35">
        <f t="shared" si="47"/>
        <v>0</v>
      </c>
      <c r="R44" s="35">
        <f t="shared" si="35"/>
        <v>0</v>
      </c>
      <c r="S44" s="35">
        <f t="shared" si="48"/>
        <v>0</v>
      </c>
      <c r="T44" s="35">
        <f t="shared" si="36"/>
        <v>0</v>
      </c>
      <c r="U44" s="35">
        <f t="shared" si="50"/>
        <v>0</v>
      </c>
      <c r="V44" s="35" t="str">
        <f t="shared" si="51"/>
        <v/>
      </c>
      <c r="W44" s="35"/>
      <c r="X44" s="52" t="str">
        <f>IF(W44="Rendered Colours","Should Fix",IF(OR(W44="",W44="No")=TRUE,IF(V44="","",IF(V44&gt;=Comboboxes!A$5,"Pass",IF(AND(V44&gt;=Comboboxes!A$6,E44="Large"),"Pass (large text)","Fail"))),"Exempt"))</f>
        <v/>
      </c>
      <c r="Y44" s="35"/>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row>
    <row r="45" spans="1:175" ht="22.5" customHeight="1" x14ac:dyDescent="0.35">
      <c r="A45" s="39"/>
      <c r="B45" s="41"/>
      <c r="C45" s="37"/>
      <c r="D45" s="37"/>
      <c r="E45" s="37"/>
      <c r="F45" s="35" t="str">
        <f t="shared" si="41"/>
        <v/>
      </c>
      <c r="G45" s="35">
        <f t="shared" si="42"/>
        <v>0</v>
      </c>
      <c r="H45" s="35">
        <f t="shared" si="30"/>
        <v>0</v>
      </c>
      <c r="I45" s="35">
        <f t="shared" si="43"/>
        <v>0</v>
      </c>
      <c r="J45" s="35">
        <f t="shared" si="31"/>
        <v>0</v>
      </c>
      <c r="K45" s="35">
        <f t="shared" si="44"/>
        <v>0</v>
      </c>
      <c r="L45" s="35">
        <f t="shared" si="32"/>
        <v>0</v>
      </c>
      <c r="M45" s="35">
        <f t="shared" si="49"/>
        <v>0</v>
      </c>
      <c r="N45" s="35" t="str">
        <f t="shared" si="45"/>
        <v/>
      </c>
      <c r="O45" s="35">
        <f t="shared" si="46"/>
        <v>0</v>
      </c>
      <c r="P45" s="35">
        <f t="shared" si="34"/>
        <v>0</v>
      </c>
      <c r="Q45" s="35">
        <f t="shared" si="47"/>
        <v>0</v>
      </c>
      <c r="R45" s="35">
        <f t="shared" si="35"/>
        <v>0</v>
      </c>
      <c r="S45" s="35">
        <f t="shared" si="48"/>
        <v>0</v>
      </c>
      <c r="T45" s="35">
        <f t="shared" si="36"/>
        <v>0</v>
      </c>
      <c r="U45" s="35">
        <f t="shared" si="50"/>
        <v>0</v>
      </c>
      <c r="V45" s="35" t="str">
        <f t="shared" si="51"/>
        <v/>
      </c>
      <c r="W45" s="35"/>
      <c r="X45" s="52" t="str">
        <f>IF(W45="Rendered Colours","Should Fix",IF(OR(W45="",W45="No")=TRUE,IF(V45="","",IF(V45&gt;=Comboboxes!A$5,"Pass",IF(AND(V45&gt;=Comboboxes!A$6,E45="Large"),"Pass (large text)","Fail"))),"Exempt"))</f>
        <v/>
      </c>
      <c r="Y45" s="35"/>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row>
    <row r="46" spans="1:175" ht="22.5" customHeight="1" x14ac:dyDescent="0.35">
      <c r="A46" s="39"/>
      <c r="B46" s="41"/>
      <c r="C46" s="37"/>
      <c r="D46" s="37"/>
      <c r="E46" s="37"/>
      <c r="F46" s="35" t="str">
        <f t="shared" si="41"/>
        <v/>
      </c>
      <c r="G46" s="35">
        <f t="shared" si="42"/>
        <v>0</v>
      </c>
      <c r="H46" s="35">
        <f t="shared" si="30"/>
        <v>0</v>
      </c>
      <c r="I46" s="35">
        <f t="shared" si="43"/>
        <v>0</v>
      </c>
      <c r="J46" s="35">
        <f t="shared" si="31"/>
        <v>0</v>
      </c>
      <c r="K46" s="35">
        <f t="shared" si="44"/>
        <v>0</v>
      </c>
      <c r="L46" s="35">
        <f t="shared" si="32"/>
        <v>0</v>
      </c>
      <c r="M46" s="35">
        <f t="shared" si="49"/>
        <v>0</v>
      </c>
      <c r="N46" s="35" t="str">
        <f t="shared" si="45"/>
        <v/>
      </c>
      <c r="O46" s="35">
        <f t="shared" si="46"/>
        <v>0</v>
      </c>
      <c r="P46" s="35">
        <f t="shared" si="34"/>
        <v>0</v>
      </c>
      <c r="Q46" s="35">
        <f t="shared" si="47"/>
        <v>0</v>
      </c>
      <c r="R46" s="35">
        <f t="shared" si="35"/>
        <v>0</v>
      </c>
      <c r="S46" s="35">
        <f t="shared" si="48"/>
        <v>0</v>
      </c>
      <c r="T46" s="35">
        <f t="shared" si="36"/>
        <v>0</v>
      </c>
      <c r="U46" s="35">
        <f t="shared" si="50"/>
        <v>0</v>
      </c>
      <c r="V46" s="35" t="str">
        <f t="shared" si="51"/>
        <v/>
      </c>
      <c r="W46" s="35"/>
      <c r="X46" s="52" t="str">
        <f>IF(W46="Rendered Colours","Should Fix",IF(OR(W46="",W46="No")=TRUE,IF(V46="","",IF(V46&gt;=Comboboxes!A$5,"Pass",IF(AND(V46&gt;=Comboboxes!A$6,E46="Large"),"Pass (large text)","Fail"))),"Exempt"))</f>
        <v/>
      </c>
      <c r="Y46" s="35"/>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row>
    <row r="47" spans="1:175" ht="22.5" customHeight="1" x14ac:dyDescent="0.35">
      <c r="A47" s="39"/>
      <c r="B47" s="41"/>
      <c r="C47" s="37"/>
      <c r="D47" s="37"/>
      <c r="E47" s="37"/>
      <c r="F47" s="35" t="str">
        <f t="shared" si="41"/>
        <v/>
      </c>
      <c r="G47" s="35">
        <f t="shared" si="42"/>
        <v>0</v>
      </c>
      <c r="H47" s="35">
        <f t="shared" si="30"/>
        <v>0</v>
      </c>
      <c r="I47" s="35">
        <f t="shared" si="43"/>
        <v>0</v>
      </c>
      <c r="J47" s="35">
        <f t="shared" si="31"/>
        <v>0</v>
      </c>
      <c r="K47" s="35">
        <f t="shared" si="44"/>
        <v>0</v>
      </c>
      <c r="L47" s="35">
        <f t="shared" si="32"/>
        <v>0</v>
      </c>
      <c r="M47" s="35">
        <f t="shared" si="49"/>
        <v>0</v>
      </c>
      <c r="N47" s="35" t="str">
        <f t="shared" si="45"/>
        <v/>
      </c>
      <c r="O47" s="35">
        <f t="shared" si="46"/>
        <v>0</v>
      </c>
      <c r="P47" s="35">
        <f t="shared" si="34"/>
        <v>0</v>
      </c>
      <c r="Q47" s="35">
        <f t="shared" si="47"/>
        <v>0</v>
      </c>
      <c r="R47" s="35">
        <f t="shared" si="35"/>
        <v>0</v>
      </c>
      <c r="S47" s="35">
        <f t="shared" si="48"/>
        <v>0</v>
      </c>
      <c r="T47" s="35">
        <f t="shared" si="36"/>
        <v>0</v>
      </c>
      <c r="U47" s="35">
        <f t="shared" si="50"/>
        <v>0</v>
      </c>
      <c r="V47" s="35" t="str">
        <f t="shared" si="51"/>
        <v/>
      </c>
      <c r="W47" s="35"/>
      <c r="X47" s="52" t="str">
        <f>IF(W47="Rendered Colours","Should Fix",IF(OR(W47="",W47="No")=TRUE,IF(V47="","",IF(V47&gt;=Comboboxes!A$5,"Pass",IF(AND(V47&gt;=Comboboxes!A$6,E47="Large"),"Pass (large text)","Fail"))),"Exempt"))</f>
        <v/>
      </c>
      <c r="Y47" s="35"/>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row>
    <row r="48" spans="1:175" ht="22.5" customHeight="1" x14ac:dyDescent="0.35">
      <c r="A48" s="39"/>
      <c r="B48" s="41"/>
      <c r="C48" s="37"/>
      <c r="D48" s="37"/>
      <c r="E48" s="37"/>
      <c r="F48" s="35" t="str">
        <f t="shared" si="41"/>
        <v/>
      </c>
      <c r="G48" s="35">
        <f t="shared" si="42"/>
        <v>0</v>
      </c>
      <c r="H48" s="35">
        <f t="shared" si="30"/>
        <v>0</v>
      </c>
      <c r="I48" s="35">
        <f t="shared" si="43"/>
        <v>0</v>
      </c>
      <c r="J48" s="35">
        <f t="shared" si="31"/>
        <v>0</v>
      </c>
      <c r="K48" s="35">
        <f t="shared" si="44"/>
        <v>0</v>
      </c>
      <c r="L48" s="35">
        <f t="shared" si="32"/>
        <v>0</v>
      </c>
      <c r="M48" s="35">
        <f t="shared" si="49"/>
        <v>0</v>
      </c>
      <c r="N48" s="35" t="str">
        <f t="shared" si="45"/>
        <v/>
      </c>
      <c r="O48" s="35">
        <f t="shared" si="46"/>
        <v>0</v>
      </c>
      <c r="P48" s="35">
        <f t="shared" si="34"/>
        <v>0</v>
      </c>
      <c r="Q48" s="35">
        <f t="shared" si="47"/>
        <v>0</v>
      </c>
      <c r="R48" s="35">
        <f t="shared" si="35"/>
        <v>0</v>
      </c>
      <c r="S48" s="35">
        <f t="shared" si="48"/>
        <v>0</v>
      </c>
      <c r="T48" s="35">
        <f t="shared" si="36"/>
        <v>0</v>
      </c>
      <c r="U48" s="35">
        <f t="shared" si="50"/>
        <v>0</v>
      </c>
      <c r="V48" s="35" t="str">
        <f t="shared" si="51"/>
        <v/>
      </c>
      <c r="W48" s="35"/>
      <c r="X48" s="52" t="str">
        <f>IF(W48="Rendered Colours","Should Fix",IF(OR(W48="",W48="No")=TRUE,IF(V48="","",IF(V48&gt;=Comboboxes!A$5,"Pass",IF(AND(V48&gt;=Comboboxes!A$6,E48="Large"),"Pass (large text)","Fail"))),"Exempt"))</f>
        <v/>
      </c>
      <c r="Y48" s="35"/>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c r="FS48" s="37"/>
    </row>
    <row r="49" spans="1:175" ht="22.5" customHeight="1" x14ac:dyDescent="0.35">
      <c r="A49" s="39"/>
      <c r="B49" s="41"/>
      <c r="C49" s="37"/>
      <c r="D49" s="37"/>
      <c r="E49" s="37"/>
      <c r="F49" s="35" t="str">
        <f t="shared" si="41"/>
        <v/>
      </c>
      <c r="G49" s="35">
        <f t="shared" si="42"/>
        <v>0</v>
      </c>
      <c r="H49" s="35">
        <f t="shared" si="30"/>
        <v>0</v>
      </c>
      <c r="I49" s="35">
        <f t="shared" si="43"/>
        <v>0</v>
      </c>
      <c r="J49" s="35">
        <f t="shared" si="31"/>
        <v>0</v>
      </c>
      <c r="K49" s="35">
        <f t="shared" si="44"/>
        <v>0</v>
      </c>
      <c r="L49" s="35">
        <f t="shared" si="32"/>
        <v>0</v>
      </c>
      <c r="M49" s="35">
        <f t="shared" si="49"/>
        <v>0</v>
      </c>
      <c r="N49" s="35" t="str">
        <f t="shared" si="45"/>
        <v/>
      </c>
      <c r="O49" s="35">
        <f t="shared" si="46"/>
        <v>0</v>
      </c>
      <c r="P49" s="35">
        <f t="shared" si="34"/>
        <v>0</v>
      </c>
      <c r="Q49" s="35">
        <f t="shared" si="47"/>
        <v>0</v>
      </c>
      <c r="R49" s="35">
        <f t="shared" si="35"/>
        <v>0</v>
      </c>
      <c r="S49" s="35">
        <f t="shared" si="48"/>
        <v>0</v>
      </c>
      <c r="T49" s="35">
        <f t="shared" si="36"/>
        <v>0</v>
      </c>
      <c r="U49" s="35">
        <f t="shared" si="50"/>
        <v>0</v>
      </c>
      <c r="V49" s="35" t="str">
        <f t="shared" si="51"/>
        <v/>
      </c>
      <c r="W49" s="35"/>
      <c r="X49" s="52" t="str">
        <f>IF(W49="Rendered Colours","Should Fix",IF(OR(W49="",W49="No")=TRUE,IF(V49="","",IF(V49&gt;=Comboboxes!A$5,"Pass",IF(AND(V49&gt;=Comboboxes!A$6,E49="Large"),"Pass (large text)","Fail"))),"Exempt"))</f>
        <v/>
      </c>
      <c r="Y49" s="35"/>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37"/>
      <c r="FM49" s="37"/>
      <c r="FN49" s="37"/>
      <c r="FO49" s="37"/>
      <c r="FP49" s="37"/>
      <c r="FQ49" s="37"/>
      <c r="FR49" s="37"/>
      <c r="FS49" s="37"/>
    </row>
    <row r="50" spans="1:175" ht="22.5" customHeight="1" x14ac:dyDescent="0.35">
      <c r="A50" s="39"/>
      <c r="B50" s="41"/>
      <c r="C50" s="35"/>
      <c r="D50" s="35"/>
      <c r="E50" s="37"/>
      <c r="F50" s="35" t="str">
        <f t="shared" si="41"/>
        <v/>
      </c>
      <c r="G50" s="35">
        <f t="shared" si="42"/>
        <v>0</v>
      </c>
      <c r="H50" s="35">
        <f t="shared" si="30"/>
        <v>0</v>
      </c>
      <c r="I50" s="35">
        <f t="shared" si="43"/>
        <v>0</v>
      </c>
      <c r="J50" s="35">
        <f t="shared" si="31"/>
        <v>0</v>
      </c>
      <c r="K50" s="35">
        <f t="shared" si="44"/>
        <v>0</v>
      </c>
      <c r="L50" s="35">
        <f t="shared" si="32"/>
        <v>0</v>
      </c>
      <c r="M50" s="35">
        <f t="shared" si="49"/>
        <v>0</v>
      </c>
      <c r="N50" s="35" t="str">
        <f t="shared" si="45"/>
        <v/>
      </c>
      <c r="O50" s="35">
        <f t="shared" si="46"/>
        <v>0</v>
      </c>
      <c r="P50" s="35">
        <f t="shared" si="34"/>
        <v>0</v>
      </c>
      <c r="Q50" s="35">
        <f t="shared" si="47"/>
        <v>0</v>
      </c>
      <c r="R50" s="35">
        <f t="shared" si="35"/>
        <v>0</v>
      </c>
      <c r="S50" s="35">
        <f t="shared" si="48"/>
        <v>0</v>
      </c>
      <c r="T50" s="35">
        <f t="shared" si="36"/>
        <v>0</v>
      </c>
      <c r="U50" s="35">
        <f t="shared" si="50"/>
        <v>0</v>
      </c>
      <c r="V50" s="35" t="str">
        <f t="shared" si="51"/>
        <v/>
      </c>
      <c r="W50" s="35"/>
      <c r="X50" s="52" t="str">
        <f>IF(W50="Rendered Colours","Should Fix",IF(OR(W50="",W50="No")=TRUE,IF(V50="","",IF(V50&gt;=Comboboxes!A$5,"Pass",IF(AND(V50&gt;=Comboboxes!A$6,E50="Large"),"Pass (large text)","Fail"))),"Exempt"))</f>
        <v/>
      </c>
      <c r="Y50" s="35"/>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row>
    <row r="51" spans="1:175" ht="22.5" customHeight="1" x14ac:dyDescent="0.35">
      <c r="A51" s="39"/>
      <c r="B51" s="41"/>
      <c r="C51" s="37"/>
      <c r="D51" s="35"/>
      <c r="E51" s="37"/>
      <c r="F51" s="35" t="str">
        <f t="shared" si="41"/>
        <v/>
      </c>
      <c r="G51" s="35">
        <f t="shared" si="42"/>
        <v>0</v>
      </c>
      <c r="H51" s="35">
        <f t="shared" si="30"/>
        <v>0</v>
      </c>
      <c r="I51" s="35">
        <f t="shared" si="43"/>
        <v>0</v>
      </c>
      <c r="J51" s="35">
        <f t="shared" si="31"/>
        <v>0</v>
      </c>
      <c r="K51" s="35">
        <f t="shared" si="44"/>
        <v>0</v>
      </c>
      <c r="L51" s="35">
        <f t="shared" si="32"/>
        <v>0</v>
      </c>
      <c r="M51" s="35">
        <f t="shared" si="49"/>
        <v>0</v>
      </c>
      <c r="N51" s="35" t="str">
        <f t="shared" si="45"/>
        <v/>
      </c>
      <c r="O51" s="35">
        <f t="shared" si="46"/>
        <v>0</v>
      </c>
      <c r="P51" s="35">
        <f t="shared" si="34"/>
        <v>0</v>
      </c>
      <c r="Q51" s="35">
        <f t="shared" si="47"/>
        <v>0</v>
      </c>
      <c r="R51" s="35">
        <f t="shared" si="35"/>
        <v>0</v>
      </c>
      <c r="S51" s="35">
        <f t="shared" si="48"/>
        <v>0</v>
      </c>
      <c r="T51" s="35">
        <f t="shared" si="36"/>
        <v>0</v>
      </c>
      <c r="U51" s="35">
        <f t="shared" si="50"/>
        <v>0</v>
      </c>
      <c r="V51" s="35" t="str">
        <f t="shared" si="51"/>
        <v/>
      </c>
      <c r="W51" s="35"/>
      <c r="X51" s="52" t="str">
        <f>IF(W51="Rendered Colours","Should Fix",IF(OR(W51="",W51="No")=TRUE,IF(V51="","",IF(V51&gt;=Comboboxes!A$5,"Pass",IF(AND(V51&gt;=Comboboxes!A$6,E51="Large"),"Pass (large text)","Fail"))),"Exempt"))</f>
        <v/>
      </c>
      <c r="Y51" s="35"/>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row>
    <row r="52" spans="1:175" ht="22.5" customHeight="1" x14ac:dyDescent="0.35">
      <c r="A52" s="39"/>
      <c r="B52" s="41"/>
      <c r="C52" s="37"/>
      <c r="D52" s="35"/>
      <c r="E52" s="37"/>
      <c r="F52" s="35" t="str">
        <f t="shared" si="41"/>
        <v/>
      </c>
      <c r="G52" s="35">
        <f t="shared" si="42"/>
        <v>0</v>
      </c>
      <c r="H52" s="35">
        <f t="shared" si="30"/>
        <v>0</v>
      </c>
      <c r="I52" s="35">
        <f t="shared" si="43"/>
        <v>0</v>
      </c>
      <c r="J52" s="35">
        <f t="shared" si="31"/>
        <v>0</v>
      </c>
      <c r="K52" s="35">
        <f t="shared" si="44"/>
        <v>0</v>
      </c>
      <c r="L52" s="35">
        <f t="shared" si="32"/>
        <v>0</v>
      </c>
      <c r="M52" s="35">
        <f t="shared" si="49"/>
        <v>0</v>
      </c>
      <c r="N52" s="35" t="str">
        <f t="shared" si="45"/>
        <v/>
      </c>
      <c r="O52" s="35">
        <f t="shared" si="46"/>
        <v>0</v>
      </c>
      <c r="P52" s="35">
        <f t="shared" si="34"/>
        <v>0</v>
      </c>
      <c r="Q52" s="35">
        <f t="shared" si="47"/>
        <v>0</v>
      </c>
      <c r="R52" s="35">
        <f t="shared" si="35"/>
        <v>0</v>
      </c>
      <c r="S52" s="35">
        <f t="shared" si="48"/>
        <v>0</v>
      </c>
      <c r="T52" s="35">
        <f t="shared" si="36"/>
        <v>0</v>
      </c>
      <c r="U52" s="35">
        <f t="shared" si="50"/>
        <v>0</v>
      </c>
      <c r="V52" s="35" t="str">
        <f t="shared" si="51"/>
        <v/>
      </c>
      <c r="W52" s="35"/>
      <c r="X52" s="52" t="str">
        <f>IF(W52="Rendered Colours","Should Fix",IF(OR(W52="",W52="No")=TRUE,IF(V52="","",IF(V52&gt;=Comboboxes!A$5,"Pass",IF(AND(V52&gt;=Comboboxes!A$6,E52="Large"),"Pass (large text)","Fail"))),"Exempt"))</f>
        <v/>
      </c>
      <c r="Y52" s="35"/>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row>
    <row r="53" spans="1:175" ht="22.5" customHeight="1" x14ac:dyDescent="0.35">
      <c r="A53" s="39"/>
      <c r="B53" s="41"/>
      <c r="C53" s="37"/>
      <c r="D53" s="35"/>
      <c r="E53" s="37"/>
      <c r="F53" s="35" t="str">
        <f t="shared" si="41"/>
        <v/>
      </c>
      <c r="G53" s="35">
        <f t="shared" si="42"/>
        <v>0</v>
      </c>
      <c r="H53" s="35">
        <f t="shared" si="30"/>
        <v>0</v>
      </c>
      <c r="I53" s="35">
        <f t="shared" si="43"/>
        <v>0</v>
      </c>
      <c r="J53" s="35">
        <f t="shared" si="31"/>
        <v>0</v>
      </c>
      <c r="K53" s="35">
        <f t="shared" si="44"/>
        <v>0</v>
      </c>
      <c r="L53" s="35">
        <f t="shared" si="32"/>
        <v>0</v>
      </c>
      <c r="M53" s="35">
        <f t="shared" si="49"/>
        <v>0</v>
      </c>
      <c r="N53" s="35" t="str">
        <f t="shared" si="45"/>
        <v/>
      </c>
      <c r="O53" s="35">
        <f t="shared" si="46"/>
        <v>0</v>
      </c>
      <c r="P53" s="35">
        <f t="shared" si="34"/>
        <v>0</v>
      </c>
      <c r="Q53" s="35">
        <f t="shared" si="47"/>
        <v>0</v>
      </c>
      <c r="R53" s="35">
        <f t="shared" si="35"/>
        <v>0</v>
      </c>
      <c r="S53" s="35">
        <f t="shared" si="48"/>
        <v>0</v>
      </c>
      <c r="T53" s="35">
        <f t="shared" si="36"/>
        <v>0</v>
      </c>
      <c r="U53" s="35">
        <f t="shared" si="50"/>
        <v>0</v>
      </c>
      <c r="V53" s="35" t="str">
        <f t="shared" si="51"/>
        <v/>
      </c>
      <c r="W53" s="35"/>
      <c r="X53" s="52" t="str">
        <f>IF(W53="Rendered Colours","Should Fix",IF(OR(W53="",W53="No")=TRUE,IF(V53="","",IF(V53&gt;=Comboboxes!A$5,"Pass",IF(AND(V53&gt;=Comboboxes!A$6,E53="Large"),"Pass (large text)","Fail"))),"Exempt"))</f>
        <v/>
      </c>
      <c r="Y53" s="35"/>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row>
    <row r="54" spans="1:175" ht="22.5" customHeight="1" x14ac:dyDescent="0.35">
      <c r="A54" s="39"/>
      <c r="B54" s="41"/>
      <c r="C54" s="37"/>
      <c r="D54" s="35"/>
      <c r="E54" s="37"/>
      <c r="F54" s="35" t="str">
        <f t="shared" si="41"/>
        <v/>
      </c>
      <c r="G54" s="35">
        <f t="shared" si="42"/>
        <v>0</v>
      </c>
      <c r="H54" s="35">
        <f t="shared" si="30"/>
        <v>0</v>
      </c>
      <c r="I54" s="35">
        <f t="shared" si="43"/>
        <v>0</v>
      </c>
      <c r="J54" s="35">
        <f t="shared" si="31"/>
        <v>0</v>
      </c>
      <c r="K54" s="35">
        <f t="shared" si="44"/>
        <v>0</v>
      </c>
      <c r="L54" s="35">
        <f t="shared" si="32"/>
        <v>0</v>
      </c>
      <c r="M54" s="35">
        <f t="shared" si="49"/>
        <v>0</v>
      </c>
      <c r="N54" s="35" t="str">
        <f t="shared" si="45"/>
        <v/>
      </c>
      <c r="O54" s="35">
        <f t="shared" si="46"/>
        <v>0</v>
      </c>
      <c r="P54" s="35">
        <f t="shared" si="34"/>
        <v>0</v>
      </c>
      <c r="Q54" s="35">
        <f t="shared" si="47"/>
        <v>0</v>
      </c>
      <c r="R54" s="35">
        <f t="shared" si="35"/>
        <v>0</v>
      </c>
      <c r="S54" s="35">
        <f t="shared" si="48"/>
        <v>0</v>
      </c>
      <c r="T54" s="35">
        <f t="shared" si="36"/>
        <v>0</v>
      </c>
      <c r="U54" s="35">
        <f t="shared" si="50"/>
        <v>0</v>
      </c>
      <c r="V54" s="35" t="str">
        <f t="shared" si="51"/>
        <v/>
      </c>
      <c r="W54" s="35"/>
      <c r="X54" s="52" t="str">
        <f>IF(W54="Rendered Colours","Should Fix",IF(OR(W54="",W54="No")=TRUE,IF(V54="","",IF(V54&gt;=Comboboxes!A$5,"Pass",IF(AND(V54&gt;=Comboboxes!A$6,E54="Large"),"Pass (large text)","Fail"))),"Exempt"))</f>
        <v/>
      </c>
      <c r="Y54" s="35"/>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row>
    <row r="55" spans="1:175" ht="22.5" customHeight="1" x14ac:dyDescent="0.35">
      <c r="A55" s="39"/>
      <c r="B55" s="41"/>
      <c r="C55" s="37"/>
      <c r="D55" s="35"/>
      <c r="E55" s="37"/>
      <c r="F55" s="35" t="str">
        <f t="shared" si="41"/>
        <v/>
      </c>
      <c r="G55" s="35">
        <f t="shared" si="42"/>
        <v>0</v>
      </c>
      <c r="H55" s="35">
        <f t="shared" si="30"/>
        <v>0</v>
      </c>
      <c r="I55" s="35">
        <f t="shared" si="43"/>
        <v>0</v>
      </c>
      <c r="J55" s="35">
        <f t="shared" si="31"/>
        <v>0</v>
      </c>
      <c r="K55" s="35">
        <f t="shared" si="44"/>
        <v>0</v>
      </c>
      <c r="L55" s="35">
        <f t="shared" si="32"/>
        <v>0</v>
      </c>
      <c r="M55" s="35">
        <f t="shared" si="49"/>
        <v>0</v>
      </c>
      <c r="N55" s="35" t="str">
        <f t="shared" si="45"/>
        <v/>
      </c>
      <c r="O55" s="35">
        <f t="shared" si="46"/>
        <v>0</v>
      </c>
      <c r="P55" s="35">
        <f t="shared" si="34"/>
        <v>0</v>
      </c>
      <c r="Q55" s="35">
        <f t="shared" si="47"/>
        <v>0</v>
      </c>
      <c r="R55" s="35">
        <f t="shared" si="35"/>
        <v>0</v>
      </c>
      <c r="S55" s="35">
        <f t="shared" si="48"/>
        <v>0</v>
      </c>
      <c r="T55" s="35">
        <f t="shared" si="36"/>
        <v>0</v>
      </c>
      <c r="U55" s="35">
        <f t="shared" si="50"/>
        <v>0</v>
      </c>
      <c r="V55" s="35" t="str">
        <f t="shared" si="51"/>
        <v/>
      </c>
      <c r="W55" s="35"/>
      <c r="X55" s="52" t="str">
        <f>IF(W55="Rendered Colours","Should Fix",IF(OR(W55="",W55="No")=TRUE,IF(V55="","",IF(V55&gt;=Comboboxes!A$5,"Pass",IF(AND(V55&gt;=Comboboxes!A$6,E55="Large"),"Pass (large text)","Fail"))),"Exempt"))</f>
        <v/>
      </c>
      <c r="Y55" s="35"/>
      <c r="Z55" s="37"/>
      <c r="AA55" s="37"/>
      <c r="AB55" s="37"/>
      <c r="AC55" s="37"/>
      <c r="AD55" s="37"/>
      <c r="AE55" s="37"/>
      <c r="AF55" s="37"/>
      <c r="AG55" s="37"/>
      <c r="AH55" s="37"/>
      <c r="AI55" s="37"/>
      <c r="AJ55" s="37"/>
      <c r="AK55" s="37"/>
      <c r="AL55" s="37"/>
      <c r="AM55" s="37"/>
      <c r="AN55" s="37"/>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row>
    <row r="56" spans="1:175" ht="22.5" customHeight="1" x14ac:dyDescent="0.35">
      <c r="A56" s="39"/>
      <c r="B56" s="41"/>
      <c r="C56" s="37"/>
      <c r="D56" s="35"/>
      <c r="E56" s="37"/>
      <c r="F56" s="35" t="str">
        <f t="shared" si="41"/>
        <v/>
      </c>
      <c r="G56" s="35">
        <f t="shared" si="42"/>
        <v>0</v>
      </c>
      <c r="H56" s="35">
        <f t="shared" si="30"/>
        <v>0</v>
      </c>
      <c r="I56" s="35">
        <f t="shared" si="43"/>
        <v>0</v>
      </c>
      <c r="J56" s="35">
        <f t="shared" si="31"/>
        <v>0</v>
      </c>
      <c r="K56" s="35">
        <f t="shared" si="44"/>
        <v>0</v>
      </c>
      <c r="L56" s="35">
        <f t="shared" si="32"/>
        <v>0</v>
      </c>
      <c r="M56" s="35">
        <f t="shared" si="49"/>
        <v>0</v>
      </c>
      <c r="N56" s="35" t="str">
        <f t="shared" si="45"/>
        <v/>
      </c>
      <c r="O56" s="35">
        <f t="shared" si="46"/>
        <v>0</v>
      </c>
      <c r="P56" s="35">
        <f t="shared" si="34"/>
        <v>0</v>
      </c>
      <c r="Q56" s="35">
        <f t="shared" si="47"/>
        <v>0</v>
      </c>
      <c r="R56" s="35">
        <f t="shared" si="35"/>
        <v>0</v>
      </c>
      <c r="S56" s="35">
        <f t="shared" si="48"/>
        <v>0</v>
      </c>
      <c r="T56" s="35">
        <f t="shared" si="36"/>
        <v>0</v>
      </c>
      <c r="U56" s="35">
        <f t="shared" si="50"/>
        <v>0</v>
      </c>
      <c r="V56" s="35" t="str">
        <f t="shared" si="51"/>
        <v/>
      </c>
      <c r="W56" s="35"/>
      <c r="X56" s="52" t="str">
        <f>IF(W56="Rendered Colours","Should Fix",IF(OR(W56="",W56="No")=TRUE,IF(V56="","",IF(V56&gt;=Comboboxes!A$5,"Pass",IF(AND(V56&gt;=Comboboxes!A$6,E56="Large"),"Pass (large text)","Fail"))),"Exempt"))</f>
        <v/>
      </c>
      <c r="Y56" s="35"/>
      <c r="Z56" s="37"/>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row>
    <row r="57" spans="1:175" ht="22.5" customHeight="1" x14ac:dyDescent="0.35">
      <c r="A57" s="39"/>
      <c r="B57" s="41"/>
      <c r="C57" s="37"/>
      <c r="D57" s="35"/>
      <c r="E57" s="37"/>
      <c r="F57" s="35" t="str">
        <f t="shared" si="41"/>
        <v/>
      </c>
      <c r="G57" s="35">
        <f t="shared" si="42"/>
        <v>0</v>
      </c>
      <c r="H57" s="35">
        <f t="shared" si="30"/>
        <v>0</v>
      </c>
      <c r="I57" s="35">
        <f t="shared" si="43"/>
        <v>0</v>
      </c>
      <c r="J57" s="35">
        <f t="shared" si="31"/>
        <v>0</v>
      </c>
      <c r="K57" s="35">
        <f t="shared" si="44"/>
        <v>0</v>
      </c>
      <c r="L57" s="35">
        <f t="shared" si="32"/>
        <v>0</v>
      </c>
      <c r="M57" s="35">
        <f t="shared" si="49"/>
        <v>0</v>
      </c>
      <c r="N57" s="35" t="str">
        <f t="shared" si="45"/>
        <v/>
      </c>
      <c r="O57" s="35">
        <f t="shared" si="46"/>
        <v>0</v>
      </c>
      <c r="P57" s="35">
        <f t="shared" si="34"/>
        <v>0</v>
      </c>
      <c r="Q57" s="35">
        <f t="shared" si="47"/>
        <v>0</v>
      </c>
      <c r="R57" s="35">
        <f t="shared" si="35"/>
        <v>0</v>
      </c>
      <c r="S57" s="35">
        <f t="shared" si="48"/>
        <v>0</v>
      </c>
      <c r="T57" s="35">
        <f t="shared" si="36"/>
        <v>0</v>
      </c>
      <c r="U57" s="35">
        <f t="shared" si="50"/>
        <v>0</v>
      </c>
      <c r="V57" s="35" t="str">
        <f t="shared" si="51"/>
        <v/>
      </c>
      <c r="W57" s="35"/>
      <c r="X57" s="52" t="str">
        <f>IF(W57="Rendered Colours","Should Fix",IF(OR(W57="",W57="No")=TRUE,IF(V57="","",IF(V57&gt;=Comboboxes!A$5,"Pass",IF(AND(V57&gt;=Comboboxes!A$6,E57="Large"),"Pass (large text)","Fail"))),"Exempt"))</f>
        <v/>
      </c>
      <c r="Y57" s="35"/>
      <c r="Z57" s="37"/>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37"/>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c r="FN57" s="37"/>
      <c r="FO57" s="37"/>
      <c r="FP57" s="37"/>
      <c r="FQ57" s="37"/>
      <c r="FR57" s="37"/>
      <c r="FS57" s="37"/>
    </row>
    <row r="58" spans="1:175" ht="22.5" customHeight="1" x14ac:dyDescent="0.35">
      <c r="A58" s="39"/>
      <c r="B58" s="41"/>
      <c r="C58" s="37"/>
      <c r="D58" s="35"/>
      <c r="E58" s="37"/>
      <c r="F58" s="35" t="str">
        <f t="shared" si="41"/>
        <v/>
      </c>
      <c r="G58" s="35">
        <f t="shared" si="42"/>
        <v>0</v>
      </c>
      <c r="H58" s="35">
        <f t="shared" si="30"/>
        <v>0</v>
      </c>
      <c r="I58" s="35">
        <f t="shared" si="43"/>
        <v>0</v>
      </c>
      <c r="J58" s="35">
        <f t="shared" si="31"/>
        <v>0</v>
      </c>
      <c r="K58" s="35">
        <f t="shared" si="44"/>
        <v>0</v>
      </c>
      <c r="L58" s="35">
        <f t="shared" si="32"/>
        <v>0</v>
      </c>
      <c r="M58" s="35">
        <f t="shared" si="49"/>
        <v>0</v>
      </c>
      <c r="N58" s="35" t="str">
        <f t="shared" si="45"/>
        <v/>
      </c>
      <c r="O58" s="35">
        <f t="shared" si="46"/>
        <v>0</v>
      </c>
      <c r="P58" s="35">
        <f t="shared" si="34"/>
        <v>0</v>
      </c>
      <c r="Q58" s="35">
        <f t="shared" si="47"/>
        <v>0</v>
      </c>
      <c r="R58" s="35">
        <f t="shared" si="35"/>
        <v>0</v>
      </c>
      <c r="S58" s="35">
        <f t="shared" si="48"/>
        <v>0</v>
      </c>
      <c r="T58" s="35">
        <f t="shared" si="36"/>
        <v>0</v>
      </c>
      <c r="U58" s="35">
        <f t="shared" si="50"/>
        <v>0</v>
      </c>
      <c r="V58" s="35" t="str">
        <f t="shared" si="51"/>
        <v/>
      </c>
      <c r="W58" s="35"/>
      <c r="X58" s="52" t="str">
        <f>IF(W58="Rendered Colours","Should Fix",IF(OR(W58="",W58="No")=TRUE,IF(V58="","",IF(V58&gt;=Comboboxes!A$5,"Pass",IF(AND(V58&gt;=Comboboxes!A$6,E58="Large"),"Pass (large text)","Fail"))),"Exempt"))</f>
        <v/>
      </c>
      <c r="Y58" s="35"/>
      <c r="Z58" s="37"/>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37"/>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c r="FN58" s="37"/>
      <c r="FO58" s="37"/>
      <c r="FP58" s="37"/>
      <c r="FQ58" s="37"/>
      <c r="FR58" s="37"/>
      <c r="FS58" s="37"/>
    </row>
    <row r="59" spans="1:175" ht="22.5" customHeight="1" x14ac:dyDescent="0.35">
      <c r="A59" s="39"/>
      <c r="B59" s="41"/>
      <c r="C59" s="37"/>
      <c r="D59" s="35"/>
      <c r="E59" s="37"/>
      <c r="F59" s="35" t="str">
        <f t="shared" si="41"/>
        <v/>
      </c>
      <c r="G59" s="35">
        <f t="shared" si="42"/>
        <v>0</v>
      </c>
      <c r="H59" s="35">
        <f t="shared" si="30"/>
        <v>0</v>
      </c>
      <c r="I59" s="35">
        <f t="shared" si="43"/>
        <v>0</v>
      </c>
      <c r="J59" s="35">
        <f t="shared" si="31"/>
        <v>0</v>
      </c>
      <c r="K59" s="35">
        <f t="shared" si="44"/>
        <v>0</v>
      </c>
      <c r="L59" s="35">
        <f t="shared" si="32"/>
        <v>0</v>
      </c>
      <c r="M59" s="35">
        <f t="shared" si="49"/>
        <v>0</v>
      </c>
      <c r="N59" s="35" t="str">
        <f t="shared" si="45"/>
        <v/>
      </c>
      <c r="O59" s="35">
        <f t="shared" si="46"/>
        <v>0</v>
      </c>
      <c r="P59" s="35">
        <f t="shared" si="34"/>
        <v>0</v>
      </c>
      <c r="Q59" s="35">
        <f t="shared" si="47"/>
        <v>0</v>
      </c>
      <c r="R59" s="35">
        <f t="shared" si="35"/>
        <v>0</v>
      </c>
      <c r="S59" s="35">
        <f t="shared" si="48"/>
        <v>0</v>
      </c>
      <c r="T59" s="35">
        <f t="shared" si="36"/>
        <v>0</v>
      </c>
      <c r="U59" s="35">
        <f t="shared" si="50"/>
        <v>0</v>
      </c>
      <c r="V59" s="35" t="str">
        <f t="shared" si="51"/>
        <v/>
      </c>
      <c r="W59" s="35"/>
      <c r="X59" s="52" t="str">
        <f>IF(W59="Rendered Colours","Should Fix",IF(OR(W59="",W59="No")=TRUE,IF(V59="","",IF(V59&gt;=Comboboxes!A$5,"Pass",IF(AND(V59&gt;=Comboboxes!A$6,E59="Large"),"Pass (large text)","Fail"))),"Exempt"))</f>
        <v/>
      </c>
      <c r="Y59" s="35"/>
      <c r="Z59" s="37"/>
      <c r="AA59" s="37"/>
      <c r="AB59" s="37"/>
      <c r="AC59" s="37"/>
      <c r="AD59" s="37"/>
      <c r="AE59" s="37"/>
      <c r="AF59" s="37"/>
      <c r="AG59" s="37"/>
      <c r="AH59" s="37"/>
      <c r="AI59" s="37"/>
      <c r="AJ59" s="37"/>
      <c r="AK59" s="37"/>
      <c r="AL59" s="37"/>
      <c r="AM59" s="37"/>
      <c r="AN59" s="37"/>
      <c r="AO59" s="37"/>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37"/>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37"/>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37"/>
      <c r="FM59" s="37"/>
      <c r="FN59" s="37"/>
      <c r="FO59" s="37"/>
      <c r="FP59" s="37"/>
      <c r="FQ59" s="37"/>
      <c r="FR59" s="37"/>
      <c r="FS59" s="37"/>
    </row>
    <row r="60" spans="1:175" ht="22.5" customHeight="1" x14ac:dyDescent="0.35">
      <c r="A60" s="39"/>
      <c r="B60" s="41"/>
      <c r="C60" s="37"/>
      <c r="D60" s="35"/>
      <c r="E60" s="37"/>
      <c r="F60" s="35" t="str">
        <f t="shared" si="41"/>
        <v/>
      </c>
      <c r="G60" s="35">
        <f t="shared" si="42"/>
        <v>0</v>
      </c>
      <c r="H60" s="35">
        <f t="shared" si="30"/>
        <v>0</v>
      </c>
      <c r="I60" s="35">
        <f t="shared" si="43"/>
        <v>0</v>
      </c>
      <c r="J60" s="35">
        <f t="shared" si="31"/>
        <v>0</v>
      </c>
      <c r="K60" s="35">
        <f t="shared" si="44"/>
        <v>0</v>
      </c>
      <c r="L60" s="35">
        <f t="shared" si="32"/>
        <v>0</v>
      </c>
      <c r="M60" s="35">
        <f t="shared" si="49"/>
        <v>0</v>
      </c>
      <c r="N60" s="35" t="str">
        <f t="shared" si="45"/>
        <v/>
      </c>
      <c r="O60" s="35">
        <f t="shared" si="46"/>
        <v>0</v>
      </c>
      <c r="P60" s="35">
        <f t="shared" si="34"/>
        <v>0</v>
      </c>
      <c r="Q60" s="35">
        <f t="shared" si="47"/>
        <v>0</v>
      </c>
      <c r="R60" s="35">
        <f t="shared" si="35"/>
        <v>0</v>
      </c>
      <c r="S60" s="35">
        <f t="shared" si="48"/>
        <v>0</v>
      </c>
      <c r="T60" s="35">
        <f t="shared" si="36"/>
        <v>0</v>
      </c>
      <c r="U60" s="35">
        <f t="shared" si="50"/>
        <v>0</v>
      </c>
      <c r="V60" s="35" t="str">
        <f t="shared" si="51"/>
        <v/>
      </c>
      <c r="W60" s="35"/>
      <c r="X60" s="52" t="str">
        <f>IF(W60="Rendered Colours","Should Fix",IF(OR(W60="",W60="No")=TRUE,IF(V60="","",IF(V60&gt;=Comboboxes!A$5,"Pass",IF(AND(V60&gt;=Comboboxes!A$6,E60="Large"),"Pass (large text)","Fail"))),"Exempt"))</f>
        <v/>
      </c>
      <c r="Y60" s="35"/>
      <c r="Z60" s="37"/>
      <c r="AA60" s="37"/>
      <c r="AB60" s="37"/>
      <c r="AC60" s="37"/>
      <c r="AD60" s="37"/>
      <c r="AE60" s="37"/>
      <c r="AF60" s="37"/>
      <c r="AG60" s="37"/>
      <c r="AH60" s="37"/>
      <c r="AI60" s="37"/>
      <c r="AJ60" s="37"/>
      <c r="AK60" s="37"/>
      <c r="AL60" s="37"/>
      <c r="AM60" s="37"/>
      <c r="AN60" s="37"/>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37"/>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37"/>
      <c r="FM60" s="37"/>
      <c r="FN60" s="37"/>
      <c r="FO60" s="37"/>
      <c r="FP60" s="37"/>
      <c r="FQ60" s="37"/>
      <c r="FR60" s="37"/>
      <c r="FS60" s="37"/>
    </row>
    <row r="61" spans="1:175" ht="22.5" customHeight="1" x14ac:dyDescent="0.35">
      <c r="A61" s="39"/>
      <c r="B61" s="41"/>
      <c r="C61" s="37"/>
      <c r="D61" s="35"/>
      <c r="E61" s="37"/>
      <c r="F61" s="35" t="str">
        <f t="shared" si="41"/>
        <v/>
      </c>
      <c r="G61" s="35">
        <f t="shared" si="42"/>
        <v>0</v>
      </c>
      <c r="H61" s="35">
        <f t="shared" si="30"/>
        <v>0</v>
      </c>
      <c r="I61" s="35">
        <f t="shared" si="43"/>
        <v>0</v>
      </c>
      <c r="J61" s="35">
        <f t="shared" si="31"/>
        <v>0</v>
      </c>
      <c r="K61" s="35">
        <f t="shared" si="44"/>
        <v>0</v>
      </c>
      <c r="L61" s="35">
        <f t="shared" si="32"/>
        <v>0</v>
      </c>
      <c r="M61" s="35">
        <f t="shared" si="49"/>
        <v>0</v>
      </c>
      <c r="N61" s="35" t="str">
        <f t="shared" si="45"/>
        <v/>
      </c>
      <c r="O61" s="35">
        <f t="shared" si="46"/>
        <v>0</v>
      </c>
      <c r="P61" s="35">
        <f t="shared" si="34"/>
        <v>0</v>
      </c>
      <c r="Q61" s="35">
        <f t="shared" si="47"/>
        <v>0</v>
      </c>
      <c r="R61" s="35">
        <f t="shared" si="35"/>
        <v>0</v>
      </c>
      <c r="S61" s="35">
        <f t="shared" si="48"/>
        <v>0</v>
      </c>
      <c r="T61" s="35">
        <f t="shared" si="36"/>
        <v>0</v>
      </c>
      <c r="U61" s="35">
        <f t="shared" si="50"/>
        <v>0</v>
      </c>
      <c r="V61" s="35" t="str">
        <f t="shared" si="51"/>
        <v/>
      </c>
      <c r="W61" s="35"/>
      <c r="X61" s="52" t="str">
        <f>IF(W61="Rendered Colours","Should Fix",IF(OR(W61="",W61="No")=TRUE,IF(V61="","",IF(V61&gt;=Comboboxes!A$5,"Pass",IF(AND(V61&gt;=Comboboxes!A$6,E61="Large"),"Pass (large text)","Fail"))),"Exempt"))</f>
        <v/>
      </c>
      <c r="Y61" s="35"/>
      <c r="Z61" s="37"/>
      <c r="AA61" s="37"/>
      <c r="AB61" s="37"/>
      <c r="AC61" s="37"/>
      <c r="AD61" s="37"/>
      <c r="AE61" s="37"/>
      <c r="AF61" s="37"/>
      <c r="AG61" s="37"/>
      <c r="AH61" s="37"/>
      <c r="AI61" s="37"/>
      <c r="AJ61" s="37"/>
      <c r="AK61" s="37"/>
      <c r="AL61" s="37"/>
      <c r="AM61" s="37"/>
      <c r="AN61" s="37"/>
      <c r="AO61" s="37"/>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37"/>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37"/>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37"/>
      <c r="FM61" s="37"/>
      <c r="FN61" s="37"/>
      <c r="FO61" s="37"/>
      <c r="FP61" s="37"/>
      <c r="FQ61" s="37"/>
      <c r="FR61" s="37"/>
      <c r="FS61" s="37"/>
    </row>
    <row r="62" spans="1:175" ht="22.5" customHeight="1" x14ac:dyDescent="0.35">
      <c r="A62" s="39"/>
      <c r="B62" s="41"/>
      <c r="C62" s="37"/>
      <c r="D62" s="35"/>
      <c r="E62" s="37"/>
      <c r="F62" s="35" t="str">
        <f t="shared" si="41"/>
        <v/>
      </c>
      <c r="G62" s="35">
        <f t="shared" si="42"/>
        <v>0</v>
      </c>
      <c r="H62" s="35">
        <f t="shared" si="30"/>
        <v>0</v>
      </c>
      <c r="I62" s="35">
        <f t="shared" si="43"/>
        <v>0</v>
      </c>
      <c r="J62" s="35">
        <f t="shared" si="31"/>
        <v>0</v>
      </c>
      <c r="K62" s="35">
        <f t="shared" si="44"/>
        <v>0</v>
      </c>
      <c r="L62" s="35">
        <f t="shared" si="32"/>
        <v>0</v>
      </c>
      <c r="M62" s="35">
        <f t="shared" si="49"/>
        <v>0</v>
      </c>
      <c r="N62" s="35" t="str">
        <f t="shared" si="45"/>
        <v/>
      </c>
      <c r="O62" s="35">
        <f t="shared" si="46"/>
        <v>0</v>
      </c>
      <c r="P62" s="35">
        <f t="shared" si="34"/>
        <v>0</v>
      </c>
      <c r="Q62" s="35">
        <f t="shared" si="47"/>
        <v>0</v>
      </c>
      <c r="R62" s="35">
        <f t="shared" si="35"/>
        <v>0</v>
      </c>
      <c r="S62" s="35">
        <f t="shared" si="48"/>
        <v>0</v>
      </c>
      <c r="T62" s="35">
        <f t="shared" si="36"/>
        <v>0</v>
      </c>
      <c r="U62" s="35">
        <f t="shared" si="50"/>
        <v>0</v>
      </c>
      <c r="V62" s="35" t="str">
        <f t="shared" si="51"/>
        <v/>
      </c>
      <c r="W62" s="35"/>
      <c r="X62" s="52" t="str">
        <f>IF(W62="Rendered Colours","Should Fix",IF(OR(W62="",W62="No")=TRUE,IF(V62="","",IF(V62&gt;=Comboboxes!A$5,"Pass",IF(AND(V62&gt;=Comboboxes!A$6,E62="Large"),"Pass (large text)","Fail"))),"Exempt"))</f>
        <v/>
      </c>
      <c r="Y62" s="35"/>
      <c r="Z62" s="37"/>
      <c r="AA62" s="37"/>
      <c r="AB62" s="37"/>
      <c r="AC62" s="37"/>
      <c r="AD62" s="37"/>
      <c r="AE62" s="37"/>
      <c r="AF62" s="37"/>
      <c r="AG62" s="37"/>
      <c r="AH62" s="37"/>
      <c r="AI62" s="37"/>
      <c r="AJ62" s="37"/>
      <c r="AK62" s="37"/>
      <c r="AL62" s="37"/>
      <c r="AM62" s="37"/>
      <c r="AN62" s="37"/>
      <c r="AO62" s="37"/>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37"/>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37"/>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37"/>
      <c r="FM62" s="37"/>
      <c r="FN62" s="37"/>
      <c r="FO62" s="37"/>
      <c r="FP62" s="37"/>
      <c r="FQ62" s="37"/>
      <c r="FR62" s="37"/>
      <c r="FS62" s="37"/>
    </row>
    <row r="63" spans="1:175" ht="22.5" customHeight="1" x14ac:dyDescent="0.35">
      <c r="A63" s="39"/>
      <c r="B63" s="41"/>
      <c r="C63" s="37"/>
      <c r="D63" s="35"/>
      <c r="E63" s="37"/>
      <c r="F63" s="35" t="str">
        <f t="shared" si="41"/>
        <v/>
      </c>
      <c r="G63" s="35">
        <f t="shared" si="42"/>
        <v>0</v>
      </c>
      <c r="H63" s="35">
        <f t="shared" si="30"/>
        <v>0</v>
      </c>
      <c r="I63" s="35">
        <f t="shared" si="43"/>
        <v>0</v>
      </c>
      <c r="J63" s="35">
        <f t="shared" si="31"/>
        <v>0</v>
      </c>
      <c r="K63" s="35">
        <f t="shared" si="44"/>
        <v>0</v>
      </c>
      <c r="L63" s="35">
        <f t="shared" si="32"/>
        <v>0</v>
      </c>
      <c r="M63" s="35">
        <f t="shared" si="49"/>
        <v>0</v>
      </c>
      <c r="N63" s="35" t="str">
        <f t="shared" si="45"/>
        <v/>
      </c>
      <c r="O63" s="35">
        <f t="shared" si="46"/>
        <v>0</v>
      </c>
      <c r="P63" s="35">
        <f t="shared" si="34"/>
        <v>0</v>
      </c>
      <c r="Q63" s="35">
        <f t="shared" si="47"/>
        <v>0</v>
      </c>
      <c r="R63" s="35">
        <f t="shared" si="35"/>
        <v>0</v>
      </c>
      <c r="S63" s="35">
        <f t="shared" si="48"/>
        <v>0</v>
      </c>
      <c r="T63" s="35">
        <f t="shared" si="36"/>
        <v>0</v>
      </c>
      <c r="U63" s="35">
        <f t="shared" si="50"/>
        <v>0</v>
      </c>
      <c r="V63" s="35" t="str">
        <f t="shared" si="51"/>
        <v/>
      </c>
      <c r="W63" s="35"/>
      <c r="X63" s="52" t="str">
        <f>IF(W63="Rendered Colours","Should Fix",IF(OR(W63="",W63="No")=TRUE,IF(V63="","",IF(V63&gt;=Comboboxes!A$5,"Pass",IF(AND(V63&gt;=Comboboxes!A$6,E63="Large"),"Pass (large text)","Fail"))),"Exempt"))</f>
        <v/>
      </c>
      <c r="Y63" s="35"/>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37"/>
      <c r="BA63" s="37"/>
      <c r="BB63" s="37"/>
      <c r="BC63" s="37"/>
      <c r="BD63" s="37"/>
      <c r="BE63" s="37"/>
      <c r="BF63" s="37"/>
      <c r="BG63" s="37"/>
      <c r="BH63" s="37"/>
      <c r="BI63" s="37"/>
      <c r="BJ63" s="37"/>
      <c r="BK63" s="37"/>
      <c r="BL63" s="37"/>
      <c r="BM63" s="37"/>
      <c r="BN63" s="37"/>
      <c r="BO63" s="37"/>
      <c r="BP63" s="37"/>
      <c r="BQ63" s="37"/>
      <c r="BR63" s="37"/>
      <c r="BS63" s="37"/>
      <c r="BT63" s="37"/>
      <c r="BU63" s="37"/>
      <c r="BV63" s="37"/>
      <c r="BW63" s="37"/>
      <c r="BX63" s="37"/>
      <c r="BY63" s="37"/>
      <c r="BZ63" s="37"/>
      <c r="CA63" s="37"/>
      <c r="CB63" s="37"/>
      <c r="CC63" s="37"/>
      <c r="CD63" s="37"/>
      <c r="CE63" s="37"/>
      <c r="CF63" s="37"/>
      <c r="CG63" s="37"/>
      <c r="CH63" s="37"/>
      <c r="CI63" s="37"/>
      <c r="CJ63" s="37"/>
      <c r="CK63" s="37"/>
      <c r="CL63" s="37"/>
      <c r="CM63" s="37"/>
      <c r="CN63" s="37"/>
      <c r="CO63" s="37"/>
      <c r="CP63" s="37"/>
      <c r="CQ63" s="37"/>
      <c r="CR63" s="37"/>
      <c r="CS63" s="37"/>
      <c r="CT63" s="37"/>
      <c r="CU63" s="37"/>
      <c r="CV63" s="37"/>
      <c r="CW63" s="37"/>
      <c r="CX63" s="37"/>
      <c r="CY63" s="37"/>
      <c r="CZ63" s="37"/>
      <c r="DA63" s="37"/>
      <c r="DB63" s="37"/>
      <c r="DC63" s="37"/>
      <c r="DD63" s="37"/>
      <c r="DE63" s="37"/>
      <c r="DF63" s="37"/>
      <c r="DG63" s="37"/>
      <c r="DH63" s="37"/>
      <c r="DI63" s="37"/>
      <c r="DJ63" s="37"/>
      <c r="DK63" s="37"/>
      <c r="DL63" s="37"/>
      <c r="DM63" s="37"/>
      <c r="DN63" s="37"/>
      <c r="DO63" s="37"/>
      <c r="DP63" s="37"/>
      <c r="DQ63" s="37"/>
      <c r="DR63" s="37"/>
      <c r="DS63" s="37"/>
      <c r="DT63" s="37"/>
      <c r="DU63" s="37"/>
      <c r="DV63" s="37"/>
      <c r="DW63" s="37"/>
      <c r="DX63" s="37"/>
      <c r="DY63" s="37"/>
      <c r="DZ63" s="37"/>
      <c r="EA63" s="37"/>
      <c r="EB63" s="37"/>
      <c r="EC63" s="37"/>
      <c r="ED63" s="37"/>
      <c r="EE63" s="37"/>
      <c r="EF63" s="37"/>
      <c r="EG63" s="37"/>
      <c r="EH63" s="37"/>
      <c r="EI63" s="37"/>
      <c r="EJ63" s="37"/>
      <c r="EK63" s="37"/>
      <c r="EL63" s="37"/>
      <c r="EM63" s="37"/>
      <c r="EN63" s="37"/>
      <c r="EO63" s="37"/>
      <c r="EP63" s="37"/>
      <c r="EQ63" s="37"/>
      <c r="ER63" s="37"/>
      <c r="ES63" s="37"/>
      <c r="ET63" s="37"/>
      <c r="EU63" s="37"/>
      <c r="EV63" s="37"/>
      <c r="EW63" s="37"/>
      <c r="EX63" s="37"/>
      <c r="EY63" s="37"/>
      <c r="EZ63" s="37"/>
      <c r="FA63" s="37"/>
      <c r="FB63" s="37"/>
      <c r="FC63" s="37"/>
      <c r="FD63" s="37"/>
      <c r="FE63" s="37"/>
      <c r="FF63" s="37"/>
      <c r="FG63" s="37"/>
      <c r="FH63" s="37"/>
      <c r="FI63" s="37"/>
      <c r="FJ63" s="37"/>
      <c r="FK63" s="37"/>
      <c r="FL63" s="37"/>
      <c r="FM63" s="37"/>
      <c r="FN63" s="37"/>
      <c r="FO63" s="37"/>
      <c r="FP63" s="37"/>
      <c r="FQ63" s="37"/>
      <c r="FR63" s="37"/>
      <c r="FS63" s="37"/>
    </row>
    <row r="64" spans="1:175" ht="22.5" customHeight="1" x14ac:dyDescent="0.35">
      <c r="A64" s="39"/>
      <c r="B64" s="41"/>
      <c r="C64" s="37"/>
      <c r="D64" s="35"/>
      <c r="E64" s="37"/>
      <c r="F64" s="35" t="str">
        <f t="shared" si="41"/>
        <v/>
      </c>
      <c r="G64" s="35">
        <f t="shared" si="42"/>
        <v>0</v>
      </c>
      <c r="H64" s="35">
        <f t="shared" si="30"/>
        <v>0</v>
      </c>
      <c r="I64" s="35">
        <f t="shared" si="43"/>
        <v>0</v>
      </c>
      <c r="J64" s="35">
        <f t="shared" si="31"/>
        <v>0</v>
      </c>
      <c r="K64" s="35">
        <f t="shared" si="44"/>
        <v>0</v>
      </c>
      <c r="L64" s="35">
        <f t="shared" si="32"/>
        <v>0</v>
      </c>
      <c r="M64" s="35">
        <f t="shared" si="49"/>
        <v>0</v>
      </c>
      <c r="N64" s="35" t="str">
        <f t="shared" si="45"/>
        <v/>
      </c>
      <c r="O64" s="35">
        <f t="shared" si="46"/>
        <v>0</v>
      </c>
      <c r="P64" s="35">
        <f t="shared" si="34"/>
        <v>0</v>
      </c>
      <c r="Q64" s="35">
        <f t="shared" si="47"/>
        <v>0</v>
      </c>
      <c r="R64" s="35">
        <f t="shared" si="35"/>
        <v>0</v>
      </c>
      <c r="S64" s="35">
        <f t="shared" si="48"/>
        <v>0</v>
      </c>
      <c r="T64" s="35">
        <f t="shared" si="36"/>
        <v>0</v>
      </c>
      <c r="U64" s="35">
        <f t="shared" si="50"/>
        <v>0</v>
      </c>
      <c r="V64" s="35" t="str">
        <f t="shared" si="51"/>
        <v/>
      </c>
      <c r="W64" s="35"/>
      <c r="X64" s="52" t="str">
        <f>IF(W64="Rendered Colours","Should Fix",IF(OR(W64="",W64="No")=TRUE,IF(V64="","",IF(V64&gt;=Comboboxes!A$5,"Pass",IF(AND(V64&gt;=Comboboxes!A$6,E64="Large"),"Pass (large text)","Fail"))),"Exempt"))</f>
        <v/>
      </c>
      <c r="Y64" s="35"/>
      <c r="Z64" s="37"/>
      <c r="AA64" s="37"/>
      <c r="AB64" s="37"/>
      <c r="AC64" s="37"/>
      <c r="AD64" s="37"/>
      <c r="AE64" s="37"/>
      <c r="AF64" s="37"/>
      <c r="AG64" s="37"/>
      <c r="AH64" s="37"/>
      <c r="AI64" s="37"/>
      <c r="AJ64" s="37"/>
      <c r="AK64" s="37"/>
      <c r="AL64" s="37"/>
      <c r="AM64" s="37"/>
      <c r="AN64" s="37"/>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37"/>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7"/>
      <c r="EA64" s="37"/>
      <c r="EB64" s="37"/>
      <c r="EC64" s="37"/>
      <c r="ED64" s="37"/>
      <c r="EE64" s="37"/>
      <c r="EF64" s="37"/>
      <c r="EG64" s="37"/>
      <c r="EH64" s="37"/>
      <c r="EI64" s="37"/>
      <c r="EJ64" s="37"/>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37"/>
      <c r="FM64" s="37"/>
      <c r="FN64" s="37"/>
      <c r="FO64" s="37"/>
      <c r="FP64" s="37"/>
      <c r="FQ64" s="37"/>
      <c r="FR64" s="37"/>
      <c r="FS64" s="37"/>
    </row>
    <row r="65" spans="1:175" ht="22.5" customHeight="1" x14ac:dyDescent="0.35">
      <c r="A65" s="39"/>
      <c r="B65" s="41"/>
      <c r="C65" s="37"/>
      <c r="D65" s="35"/>
      <c r="E65" s="37"/>
      <c r="F65" s="35" t="str">
        <f t="shared" si="41"/>
        <v/>
      </c>
      <c r="G65" s="35">
        <f t="shared" si="42"/>
        <v>0</v>
      </c>
      <c r="H65" s="35">
        <f t="shared" si="30"/>
        <v>0</v>
      </c>
      <c r="I65" s="35">
        <f t="shared" si="43"/>
        <v>0</v>
      </c>
      <c r="J65" s="35">
        <f t="shared" si="31"/>
        <v>0</v>
      </c>
      <c r="K65" s="35">
        <f t="shared" si="44"/>
        <v>0</v>
      </c>
      <c r="L65" s="35">
        <f t="shared" si="32"/>
        <v>0</v>
      </c>
      <c r="M65" s="35">
        <f t="shared" si="49"/>
        <v>0</v>
      </c>
      <c r="N65" s="35" t="str">
        <f t="shared" si="45"/>
        <v/>
      </c>
      <c r="O65" s="35">
        <f t="shared" si="46"/>
        <v>0</v>
      </c>
      <c r="P65" s="35">
        <f t="shared" si="34"/>
        <v>0</v>
      </c>
      <c r="Q65" s="35">
        <f t="shared" si="47"/>
        <v>0</v>
      </c>
      <c r="R65" s="35">
        <f t="shared" si="35"/>
        <v>0</v>
      </c>
      <c r="S65" s="35">
        <f t="shared" si="48"/>
        <v>0</v>
      </c>
      <c r="T65" s="35">
        <f t="shared" si="36"/>
        <v>0</v>
      </c>
      <c r="U65" s="35">
        <f t="shared" si="50"/>
        <v>0</v>
      </c>
      <c r="V65" s="35" t="str">
        <f t="shared" si="51"/>
        <v/>
      </c>
      <c r="W65" s="35"/>
      <c r="X65" s="52" t="str">
        <f>IF(W65="Rendered Colours","Should Fix",IF(OR(W65="",W65="No")=TRUE,IF(V65="","",IF(V65&gt;=Comboboxes!A$5,"Pass",IF(AND(V65&gt;=Comboboxes!A$6,E65="Large"),"Pass (large text)","Fail"))),"Exempt"))</f>
        <v/>
      </c>
      <c r="Y65" s="35"/>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Q65" s="37"/>
      <c r="CR65" s="37"/>
      <c r="CS65" s="37"/>
      <c r="CT65" s="37"/>
      <c r="CU65" s="37"/>
      <c r="CV65" s="37"/>
      <c r="CW65" s="37"/>
      <c r="CX65" s="37"/>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7"/>
      <c r="DX65" s="37"/>
      <c r="DY65" s="37"/>
      <c r="DZ65" s="37"/>
      <c r="EA65" s="37"/>
      <c r="EB65" s="37"/>
      <c r="EC65" s="37"/>
      <c r="ED65" s="37"/>
      <c r="EE65" s="37"/>
      <c r="EF65" s="37"/>
      <c r="EG65" s="37"/>
      <c r="EH65" s="37"/>
      <c r="EI65" s="37"/>
      <c r="EJ65" s="37"/>
      <c r="EK65" s="37"/>
      <c r="EL65" s="37"/>
      <c r="EM65" s="37"/>
      <c r="EN65" s="37"/>
      <c r="EO65" s="37"/>
      <c r="EP65" s="37"/>
      <c r="EQ65" s="37"/>
      <c r="ER65" s="37"/>
      <c r="ES65" s="37"/>
      <c r="ET65" s="37"/>
      <c r="EU65" s="37"/>
      <c r="EV65" s="37"/>
      <c r="EW65" s="37"/>
      <c r="EX65" s="37"/>
      <c r="EY65" s="37"/>
      <c r="EZ65" s="37"/>
      <c r="FA65" s="37"/>
      <c r="FB65" s="37"/>
      <c r="FC65" s="37"/>
      <c r="FD65" s="37"/>
      <c r="FE65" s="37"/>
      <c r="FF65" s="37"/>
      <c r="FG65" s="37"/>
      <c r="FH65" s="37"/>
      <c r="FI65" s="37"/>
      <c r="FJ65" s="37"/>
      <c r="FK65" s="37"/>
      <c r="FL65" s="37"/>
      <c r="FM65" s="37"/>
      <c r="FN65" s="37"/>
      <c r="FO65" s="37"/>
      <c r="FP65" s="37"/>
      <c r="FQ65" s="37"/>
      <c r="FR65" s="37"/>
      <c r="FS65" s="37"/>
    </row>
    <row r="66" spans="1:175" ht="22.5" customHeight="1" x14ac:dyDescent="0.35">
      <c r="A66" s="39"/>
      <c r="B66" s="41"/>
      <c r="C66" s="37"/>
      <c r="D66" s="35"/>
      <c r="E66" s="37"/>
      <c r="F66" s="35" t="str">
        <f t="shared" si="41"/>
        <v/>
      </c>
      <c r="G66" s="35">
        <f t="shared" si="42"/>
        <v>0</v>
      </c>
      <c r="H66" s="35">
        <f t="shared" si="30"/>
        <v>0</v>
      </c>
      <c r="I66" s="35">
        <f t="shared" si="43"/>
        <v>0</v>
      </c>
      <c r="J66" s="35">
        <f t="shared" si="31"/>
        <v>0</v>
      </c>
      <c r="K66" s="35">
        <f t="shared" si="44"/>
        <v>0</v>
      </c>
      <c r="L66" s="35">
        <f t="shared" si="32"/>
        <v>0</v>
      </c>
      <c r="M66" s="35">
        <f t="shared" si="49"/>
        <v>0</v>
      </c>
      <c r="N66" s="35" t="str">
        <f t="shared" si="45"/>
        <v/>
      </c>
      <c r="O66" s="35">
        <f t="shared" si="46"/>
        <v>0</v>
      </c>
      <c r="P66" s="35">
        <f t="shared" si="34"/>
        <v>0</v>
      </c>
      <c r="Q66" s="35">
        <f t="shared" si="47"/>
        <v>0</v>
      </c>
      <c r="R66" s="35">
        <f t="shared" si="35"/>
        <v>0</v>
      </c>
      <c r="S66" s="35">
        <f t="shared" si="48"/>
        <v>0</v>
      </c>
      <c r="T66" s="35">
        <f t="shared" si="36"/>
        <v>0</v>
      </c>
      <c r="U66" s="35">
        <f t="shared" si="50"/>
        <v>0</v>
      </c>
      <c r="V66" s="35" t="str">
        <f t="shared" si="51"/>
        <v/>
      </c>
      <c r="W66" s="35"/>
      <c r="X66" s="52" t="str">
        <f>IF(W66="Rendered Colours","Should Fix",IF(OR(W66="",W66="No")=TRUE,IF(V66="","",IF(V66&gt;=Comboboxes!A$5,"Pass",IF(AND(V66&gt;=Comboboxes!A$6,E66="Large"),"Pass (large text)","Fail"))),"Exempt"))</f>
        <v/>
      </c>
      <c r="Y66" s="35"/>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37"/>
      <c r="BG66" s="37"/>
      <c r="BH66" s="37"/>
      <c r="BI66" s="37"/>
      <c r="BJ66" s="37"/>
      <c r="BK66" s="37"/>
      <c r="BL66" s="37"/>
      <c r="BM66" s="37"/>
      <c r="BN66" s="37"/>
      <c r="BO66" s="37"/>
      <c r="BP66" s="37"/>
      <c r="BQ66" s="37"/>
      <c r="BR66" s="37"/>
      <c r="BS66" s="37"/>
      <c r="BT66" s="37"/>
      <c r="BU66" s="37"/>
      <c r="BV66" s="37"/>
      <c r="BW66" s="37"/>
      <c r="BX66" s="37"/>
      <c r="BY66" s="37"/>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37"/>
      <c r="DL66" s="37"/>
      <c r="DM66" s="37"/>
      <c r="DN66" s="37"/>
      <c r="DO66" s="37"/>
      <c r="DP66" s="37"/>
      <c r="DQ66" s="37"/>
      <c r="DR66" s="37"/>
      <c r="DS66" s="37"/>
      <c r="DT66" s="37"/>
      <c r="DU66" s="37"/>
      <c r="DV66" s="37"/>
      <c r="DW66" s="37"/>
      <c r="DX66" s="37"/>
      <c r="DY66" s="37"/>
      <c r="DZ66" s="37"/>
      <c r="EA66" s="37"/>
      <c r="EB66" s="37"/>
      <c r="EC66" s="37"/>
      <c r="ED66" s="37"/>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c r="FP66" s="37"/>
      <c r="FQ66" s="37"/>
      <c r="FR66" s="37"/>
      <c r="FS66" s="37"/>
    </row>
    <row r="67" spans="1:175" ht="22.5" customHeight="1" x14ac:dyDescent="0.35">
      <c r="A67" s="39"/>
      <c r="B67" s="41"/>
      <c r="C67" s="37"/>
      <c r="D67" s="35"/>
      <c r="E67" s="37"/>
      <c r="F67" s="35" t="str">
        <f t="shared" si="41"/>
        <v/>
      </c>
      <c r="G67" s="35">
        <f t="shared" si="42"/>
        <v>0</v>
      </c>
      <c r="H67" s="35">
        <f t="shared" si="30"/>
        <v>0</v>
      </c>
      <c r="I67" s="35">
        <f t="shared" si="43"/>
        <v>0</v>
      </c>
      <c r="J67" s="35">
        <f t="shared" si="31"/>
        <v>0</v>
      </c>
      <c r="K67" s="35">
        <f t="shared" si="44"/>
        <v>0</v>
      </c>
      <c r="L67" s="35">
        <f t="shared" si="32"/>
        <v>0</v>
      </c>
      <c r="M67" s="35">
        <f t="shared" si="49"/>
        <v>0</v>
      </c>
      <c r="N67" s="35" t="str">
        <f t="shared" si="45"/>
        <v/>
      </c>
      <c r="O67" s="35">
        <f t="shared" si="46"/>
        <v>0</v>
      </c>
      <c r="P67" s="35">
        <f t="shared" si="34"/>
        <v>0</v>
      </c>
      <c r="Q67" s="35">
        <f t="shared" si="47"/>
        <v>0</v>
      </c>
      <c r="R67" s="35">
        <f t="shared" si="35"/>
        <v>0</v>
      </c>
      <c r="S67" s="35">
        <f t="shared" si="48"/>
        <v>0</v>
      </c>
      <c r="T67" s="35">
        <f t="shared" si="36"/>
        <v>0</v>
      </c>
      <c r="U67" s="35">
        <f t="shared" si="50"/>
        <v>0</v>
      </c>
      <c r="V67" s="35" t="str">
        <f t="shared" si="51"/>
        <v/>
      </c>
      <c r="W67" s="35"/>
      <c r="X67" s="52" t="str">
        <f>IF(W67="Rendered Colours","Should Fix",IF(OR(W67="",W67="No")=TRUE,IF(V67="","",IF(V67&gt;=Comboboxes!A$5,"Pass",IF(AND(V67&gt;=Comboboxes!A$6,E67="Large"),"Pass (large text)","Fail"))),"Exempt"))</f>
        <v/>
      </c>
      <c r="Y67" s="37"/>
      <c r="Z67" s="37"/>
      <c r="AA67" s="37"/>
      <c r="AB67" s="37"/>
      <c r="AC67" s="37"/>
      <c r="AD67" s="37"/>
      <c r="AE67" s="37"/>
      <c r="AF67" s="37"/>
      <c r="AG67" s="37"/>
      <c r="AH67" s="37"/>
      <c r="AI67" s="37"/>
      <c r="AJ67" s="37"/>
      <c r="AK67" s="37"/>
      <c r="AL67" s="37"/>
      <c r="AM67" s="37"/>
      <c r="AN67" s="37"/>
      <c r="AO67" s="37"/>
      <c r="AP67" s="37"/>
      <c r="AQ67" s="37"/>
      <c r="AR67" s="37"/>
      <c r="AS67" s="37"/>
      <c r="AT67" s="37"/>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Q67" s="37"/>
      <c r="CR67" s="37"/>
      <c r="CS67" s="37"/>
      <c r="CT67" s="37"/>
      <c r="CU67" s="37"/>
      <c r="CV67" s="37"/>
      <c r="CW67" s="37"/>
      <c r="CX67" s="37"/>
      <c r="CY67" s="37"/>
      <c r="CZ67" s="37"/>
      <c r="DA67" s="37"/>
      <c r="DB67" s="37"/>
      <c r="DC67" s="37"/>
      <c r="DD67" s="37"/>
      <c r="DE67" s="37"/>
      <c r="DF67" s="37"/>
      <c r="DG67" s="37"/>
      <c r="DH67" s="37"/>
      <c r="DI67" s="37"/>
      <c r="DJ67" s="37"/>
      <c r="DK67" s="37"/>
      <c r="DL67" s="37"/>
      <c r="DM67" s="37"/>
      <c r="DN67" s="37"/>
      <c r="DO67" s="37"/>
      <c r="DP67" s="37"/>
      <c r="DQ67" s="37"/>
      <c r="DR67" s="37"/>
      <c r="DS67" s="37"/>
      <c r="DT67" s="37"/>
      <c r="DU67" s="37"/>
      <c r="DV67" s="37"/>
      <c r="DW67" s="37"/>
      <c r="DX67" s="37"/>
      <c r="DY67" s="37"/>
      <c r="DZ67" s="37"/>
      <c r="EA67" s="37"/>
      <c r="EB67" s="37"/>
      <c r="EC67" s="37"/>
      <c r="ED67" s="37"/>
      <c r="EE67" s="37"/>
      <c r="EF67" s="37"/>
      <c r="EG67" s="37"/>
      <c r="EH67" s="37"/>
      <c r="EI67" s="37"/>
      <c r="EJ67" s="37"/>
      <c r="EK67" s="37"/>
      <c r="EL67" s="37"/>
      <c r="EM67" s="37"/>
      <c r="EN67" s="37"/>
      <c r="EO67" s="37"/>
      <c r="EP67" s="37"/>
      <c r="EQ67" s="37"/>
      <c r="ER67" s="37"/>
      <c r="ES67" s="37"/>
      <c r="ET67" s="37"/>
      <c r="EU67" s="37"/>
      <c r="EV67" s="37"/>
      <c r="EW67" s="37"/>
      <c r="EX67" s="37"/>
      <c r="EY67" s="37"/>
      <c r="EZ67" s="37"/>
      <c r="FA67" s="37"/>
      <c r="FB67" s="37"/>
      <c r="FC67" s="37"/>
      <c r="FD67" s="37"/>
      <c r="FE67" s="37"/>
      <c r="FF67" s="37"/>
      <c r="FG67" s="37"/>
      <c r="FH67" s="37"/>
      <c r="FI67" s="37"/>
      <c r="FJ67" s="37"/>
      <c r="FK67" s="37"/>
      <c r="FL67" s="37"/>
      <c r="FM67" s="37"/>
      <c r="FN67" s="37"/>
      <c r="FO67" s="37"/>
      <c r="FP67" s="37"/>
      <c r="FQ67" s="37"/>
      <c r="FR67" s="37"/>
      <c r="FS67" s="37"/>
    </row>
    <row r="68" spans="1:175" ht="22.5" customHeight="1" x14ac:dyDescent="0.35">
      <c r="A68" s="39"/>
      <c r="B68" s="41"/>
      <c r="C68" s="37"/>
      <c r="D68" s="35"/>
      <c r="E68" s="37"/>
      <c r="F68" s="35" t="str">
        <f t="shared" si="41"/>
        <v/>
      </c>
      <c r="G68" s="35">
        <f t="shared" si="42"/>
        <v>0</v>
      </c>
      <c r="H68" s="35">
        <f t="shared" si="30"/>
        <v>0</v>
      </c>
      <c r="I68" s="35">
        <f t="shared" si="43"/>
        <v>0</v>
      </c>
      <c r="J68" s="35">
        <f t="shared" si="31"/>
        <v>0</v>
      </c>
      <c r="K68" s="35">
        <f t="shared" si="44"/>
        <v>0</v>
      </c>
      <c r="L68" s="35">
        <f t="shared" si="32"/>
        <v>0</v>
      </c>
      <c r="M68" s="35">
        <f t="shared" si="49"/>
        <v>0</v>
      </c>
      <c r="N68" s="35" t="str">
        <f t="shared" si="45"/>
        <v/>
      </c>
      <c r="O68" s="35">
        <f t="shared" si="46"/>
        <v>0</v>
      </c>
      <c r="P68" s="35">
        <f t="shared" si="34"/>
        <v>0</v>
      </c>
      <c r="Q68" s="35">
        <f t="shared" si="47"/>
        <v>0</v>
      </c>
      <c r="R68" s="35">
        <f t="shared" si="35"/>
        <v>0</v>
      </c>
      <c r="S68" s="35">
        <f t="shared" si="48"/>
        <v>0</v>
      </c>
      <c r="T68" s="35">
        <f t="shared" si="36"/>
        <v>0</v>
      </c>
      <c r="U68" s="35">
        <f t="shared" si="50"/>
        <v>0</v>
      </c>
      <c r="V68" s="35" t="str">
        <f t="shared" si="51"/>
        <v/>
      </c>
      <c r="W68" s="35"/>
      <c r="X68" s="52" t="str">
        <f>IF(W68="Rendered Colours","Should Fix",IF(OR(W68="",W68="No")=TRUE,IF(V68="","",IF(V68&gt;=Comboboxes!A$5,"Pass",IF(AND(V68&gt;=Comboboxes!A$6,E68="Large"),"Pass (large text)","Fail"))),"Exempt"))</f>
        <v/>
      </c>
      <c r="Y68" s="35"/>
      <c r="Z68" s="37"/>
      <c r="AA68" s="37"/>
      <c r="AB68" s="37"/>
      <c r="AC68" s="37"/>
      <c r="AD68" s="37"/>
      <c r="AE68" s="37"/>
      <c r="AF68" s="37"/>
      <c r="AG68" s="37"/>
      <c r="AH68" s="37"/>
      <c r="AI68" s="37"/>
      <c r="AJ68" s="37"/>
      <c r="AK68" s="37"/>
      <c r="AL68" s="37"/>
      <c r="AM68" s="37"/>
      <c r="AN68" s="37"/>
      <c r="AO68" s="37"/>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37"/>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37"/>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37"/>
      <c r="FM68" s="37"/>
      <c r="FN68" s="37"/>
      <c r="FO68" s="37"/>
      <c r="FP68" s="37"/>
      <c r="FQ68" s="37"/>
      <c r="FR68" s="37"/>
      <c r="FS68" s="37"/>
    </row>
    <row r="69" spans="1:175" ht="22.5" customHeight="1" x14ac:dyDescent="0.35">
      <c r="A69" s="39"/>
      <c r="B69" s="41"/>
      <c r="C69" s="37"/>
      <c r="D69" s="35"/>
      <c r="E69" s="37"/>
      <c r="F69" s="35" t="str">
        <f t="shared" si="41"/>
        <v/>
      </c>
      <c r="G69" s="35">
        <f t="shared" si="42"/>
        <v>0</v>
      </c>
      <c r="H69" s="35">
        <f t="shared" si="30"/>
        <v>0</v>
      </c>
      <c r="I69" s="35">
        <f t="shared" si="43"/>
        <v>0</v>
      </c>
      <c r="J69" s="35">
        <f t="shared" si="31"/>
        <v>0</v>
      </c>
      <c r="K69" s="35">
        <f t="shared" si="44"/>
        <v>0</v>
      </c>
      <c r="L69" s="35">
        <f t="shared" si="32"/>
        <v>0</v>
      </c>
      <c r="M69" s="35">
        <f>(0.2126*H69)+(0.7152*J69)+(0.0722*L69)</f>
        <v>0</v>
      </c>
      <c r="N69" s="35" t="str">
        <f t="shared" si="45"/>
        <v/>
      </c>
      <c r="O69" s="35">
        <f t="shared" si="46"/>
        <v>0</v>
      </c>
      <c r="P69" s="35">
        <f t="shared" si="34"/>
        <v>0</v>
      </c>
      <c r="Q69" s="35">
        <f t="shared" si="47"/>
        <v>0</v>
      </c>
      <c r="R69" s="35">
        <f t="shared" si="35"/>
        <v>0</v>
      </c>
      <c r="S69" s="35">
        <f t="shared" si="48"/>
        <v>0</v>
      </c>
      <c r="T69" s="35">
        <f t="shared" si="36"/>
        <v>0</v>
      </c>
      <c r="U69" s="35">
        <f>(0.2126*P69)+(0.7152*R69)+(0.0722*T69)</f>
        <v>0</v>
      </c>
      <c r="V69" s="35" t="str">
        <f>IF(OR(F69="",N69="")=TRUE,"",IF(OR(F69=FALSE,N69=FALSE)=TRUE,"ERROR",ROUND(IF(M69&gt;U69,(M69+0.05)/(U69+0.05),(U69+0.05)/(M69+0.05)),2)))</f>
        <v/>
      </c>
      <c r="W69" s="35"/>
      <c r="X69" s="52" t="str">
        <f>IF(W69="Rendered Colours","Should Fix",IF(OR(W69="",W69="No")=TRUE,IF(V69="","",IF(V69&gt;=Comboboxes!A$5,"Pass",IF(AND(V69&gt;=Comboboxes!A$6,E69="Large"),"Pass (large text)","Fail"))),"Exempt"))</f>
        <v/>
      </c>
      <c r="Y69" s="35"/>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37"/>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7"/>
      <c r="DX69" s="37"/>
      <c r="DY69" s="37"/>
      <c r="DZ69" s="37"/>
      <c r="EA69" s="37"/>
      <c r="EB69" s="37"/>
      <c r="EC69" s="37"/>
      <c r="ED69" s="37"/>
      <c r="EE69" s="37"/>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37"/>
      <c r="FM69" s="37"/>
      <c r="FN69" s="37"/>
      <c r="FO69" s="37"/>
      <c r="FP69" s="37"/>
      <c r="FQ69" s="37"/>
      <c r="FR69" s="37"/>
      <c r="FS69" s="37"/>
    </row>
    <row r="70" spans="1:175" ht="22.5" customHeight="1" x14ac:dyDescent="0.35">
      <c r="A70" s="39"/>
      <c r="B70" s="41"/>
      <c r="C70" s="37"/>
      <c r="D70" s="35"/>
      <c r="E70" s="37"/>
      <c r="F70" s="35" t="str">
        <f t="shared" si="41"/>
        <v/>
      </c>
      <c r="G70" s="35">
        <f t="shared" si="42"/>
        <v>0</v>
      </c>
      <c r="H70" s="35">
        <f t="shared" si="30"/>
        <v>0</v>
      </c>
      <c r="I70" s="35">
        <f t="shared" si="43"/>
        <v>0</v>
      </c>
      <c r="J70" s="35">
        <f t="shared" si="31"/>
        <v>0</v>
      </c>
      <c r="K70" s="35">
        <f t="shared" si="44"/>
        <v>0</v>
      </c>
      <c r="L70" s="35">
        <f t="shared" si="32"/>
        <v>0</v>
      </c>
      <c r="M70" s="35">
        <f>(0.2126*H70)+(0.7152*J70)+(0.0722*L70)</f>
        <v>0</v>
      </c>
      <c r="N70" s="35" t="str">
        <f t="shared" si="45"/>
        <v/>
      </c>
      <c r="O70" s="35">
        <f t="shared" si="46"/>
        <v>0</v>
      </c>
      <c r="P70" s="35">
        <f t="shared" si="34"/>
        <v>0</v>
      </c>
      <c r="Q70" s="35">
        <f t="shared" si="47"/>
        <v>0</v>
      </c>
      <c r="R70" s="35">
        <f t="shared" si="35"/>
        <v>0</v>
      </c>
      <c r="S70" s="35">
        <f t="shared" si="48"/>
        <v>0</v>
      </c>
      <c r="T70" s="35">
        <f t="shared" si="36"/>
        <v>0</v>
      </c>
      <c r="U70" s="35">
        <f>(0.2126*P70)+(0.7152*R70)+(0.0722*T70)</f>
        <v>0</v>
      </c>
      <c r="V70" s="35" t="str">
        <f>IF(OR(F70="",N70="")=TRUE,"",IF(OR(F70=FALSE,N70=FALSE)=TRUE,"ERROR",ROUND(IF(M70&gt;U70,(M70+0.05)/(U70+0.05),(U70+0.05)/(M70+0.05)),2)))</f>
        <v/>
      </c>
      <c r="W70" s="35"/>
      <c r="X70" s="52" t="str">
        <f>IF(W70="Rendered Colours","Should Fix",IF(OR(W70="",W70="No")=TRUE,IF(V70="","",IF(V70&gt;=Comboboxes!A$5,"Pass",IF(AND(V70&gt;=Comboboxes!A$6,E70="Large"),"Pass (large text)","Fail"))),"Exempt"))</f>
        <v/>
      </c>
      <c r="Y70" s="37"/>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c r="BZ70" s="42"/>
      <c r="CA70" s="42"/>
      <c r="CB70" s="42"/>
      <c r="CC70" s="42"/>
      <c r="CD70" s="42"/>
      <c r="CE70" s="42"/>
      <c r="CF70" s="42"/>
      <c r="CG70" s="42"/>
      <c r="CH70" s="42"/>
      <c r="CI70" s="42"/>
      <c r="CJ70" s="42"/>
      <c r="CK70" s="42"/>
      <c r="CL70" s="42"/>
      <c r="CM70" s="42"/>
      <c r="CN70" s="42"/>
      <c r="CO70" s="42"/>
      <c r="CP70" s="42"/>
      <c r="CQ70" s="42"/>
      <c r="CR70" s="42"/>
      <c r="CS70" s="42"/>
      <c r="CT70" s="42"/>
      <c r="CU70" s="42"/>
      <c r="CV70" s="42"/>
      <c r="CW70" s="42"/>
      <c r="CX70" s="42"/>
      <c r="CY70" s="42"/>
      <c r="CZ70" s="42"/>
      <c r="DA70" s="42"/>
      <c r="DB70" s="42"/>
      <c r="DC70" s="42"/>
      <c r="DD70" s="42"/>
      <c r="DE70" s="42"/>
      <c r="DF70" s="42"/>
      <c r="DG70" s="42"/>
      <c r="DH70" s="42"/>
      <c r="DI70" s="42"/>
      <c r="DJ70" s="42"/>
      <c r="DK70" s="42"/>
      <c r="DL70" s="42"/>
      <c r="DM70" s="42"/>
      <c r="DN70" s="42"/>
      <c r="DO70" s="42"/>
      <c r="DP70" s="42"/>
      <c r="DQ70" s="42"/>
      <c r="DR70" s="42"/>
      <c r="DS70" s="42"/>
      <c r="DT70" s="42"/>
      <c r="DU70" s="42"/>
      <c r="DV70" s="42"/>
      <c r="DW70" s="42"/>
      <c r="DX70" s="42"/>
      <c r="DY70" s="42"/>
      <c r="DZ70" s="42"/>
      <c r="EA70" s="42"/>
      <c r="EB70" s="42"/>
      <c r="EC70" s="42"/>
      <c r="ED70" s="42"/>
      <c r="EE70" s="42"/>
      <c r="EF70" s="42"/>
      <c r="EG70" s="42"/>
      <c r="EH70" s="42"/>
      <c r="EI70" s="42"/>
      <c r="EJ70" s="42"/>
      <c r="EK70" s="42"/>
      <c r="EL70" s="42"/>
      <c r="EM70" s="42"/>
      <c r="EN70" s="42"/>
      <c r="EO70" s="42"/>
      <c r="EP70" s="42"/>
      <c r="EQ70" s="42"/>
      <c r="ER70" s="42"/>
      <c r="ES70" s="42"/>
      <c r="ET70" s="42"/>
      <c r="EU70" s="42"/>
      <c r="EV70" s="42"/>
      <c r="EW70" s="42"/>
      <c r="EX70" s="42"/>
      <c r="EY70" s="42"/>
      <c r="EZ70" s="42"/>
      <c r="FA70" s="42"/>
      <c r="FB70" s="42"/>
      <c r="FC70" s="42"/>
      <c r="FD70" s="42"/>
      <c r="FE70" s="42"/>
      <c r="FF70" s="42"/>
      <c r="FG70" s="42"/>
      <c r="FH70" s="42"/>
      <c r="FI70" s="42"/>
      <c r="FJ70" s="42"/>
      <c r="FK70" s="42"/>
      <c r="FL70" s="42"/>
      <c r="FM70" s="42"/>
      <c r="FN70" s="42"/>
      <c r="FO70" s="42"/>
      <c r="FP70" s="42"/>
      <c r="FQ70" s="42"/>
      <c r="FR70" s="42"/>
      <c r="FS70" s="42"/>
    </row>
    <row r="71" spans="1:175" x14ac:dyDescent="0.35">
      <c r="F71" s="36"/>
      <c r="G71" s="36"/>
      <c r="H71" s="36"/>
      <c r="I71" s="36"/>
      <c r="J71" s="36"/>
      <c r="K71" s="36"/>
      <c r="L71" s="36"/>
      <c r="M71" s="36"/>
      <c r="N71" s="36"/>
      <c r="O71" s="36"/>
      <c r="P71" s="36"/>
      <c r="Q71" s="36"/>
      <c r="R71" s="36"/>
      <c r="S71" s="36"/>
      <c r="T71" s="36"/>
      <c r="U71" s="36"/>
      <c r="V71" s="36"/>
      <c r="W71" s="36"/>
    </row>
    <row r="72" spans="1:175" s="49" customFormat="1" ht="18" customHeight="1" x14ac:dyDescent="0.35">
      <c r="A72" s="44" t="s">
        <v>70</v>
      </c>
      <c r="B72" s="45"/>
      <c r="C72" s="46"/>
      <c r="D72" s="46"/>
      <c r="E72" s="46"/>
      <c r="F72" s="46"/>
      <c r="G72" s="46"/>
      <c r="H72" s="46"/>
      <c r="I72" s="46"/>
      <c r="J72" s="46"/>
      <c r="K72" s="46"/>
      <c r="L72" s="46"/>
      <c r="M72" s="46"/>
      <c r="N72" s="46"/>
      <c r="O72" s="46"/>
      <c r="P72" s="46"/>
      <c r="Q72" s="46"/>
      <c r="R72" s="46"/>
      <c r="S72" s="46"/>
      <c r="T72" s="46"/>
      <c r="U72" s="46"/>
      <c r="V72" s="46"/>
      <c r="W72" s="46"/>
      <c r="X72" s="54"/>
      <c r="Y72" s="47"/>
      <c r="Z72" s="43"/>
      <c r="AA72" s="43"/>
      <c r="AB72" s="48"/>
      <c r="AC72" s="48"/>
      <c r="AY72" s="43"/>
      <c r="AZ72" s="43"/>
      <c r="BA72" s="43"/>
      <c r="BB72" s="43"/>
      <c r="BC72" s="43"/>
      <c r="BD72" s="43"/>
      <c r="BE72" s="43"/>
      <c r="BF72" s="43"/>
      <c r="BG72" s="43"/>
      <c r="BH72" s="43"/>
      <c r="BI72" s="43"/>
      <c r="BJ72" s="43"/>
      <c r="BK72" s="43"/>
      <c r="BL72" s="43"/>
      <c r="BM72" s="43"/>
      <c r="BN72" s="43"/>
      <c r="BO72" s="43"/>
      <c r="BP72" s="43"/>
      <c r="BQ72" s="43"/>
      <c r="BR72" s="43"/>
      <c r="BS72" s="43"/>
      <c r="BT72" s="43"/>
      <c r="BU72" s="43"/>
      <c r="BV72" s="43"/>
      <c r="BW72" s="43"/>
    </row>
    <row r="73" spans="1:175" ht="18" customHeight="1" x14ac:dyDescent="0.35">
      <c r="F73" s="36"/>
      <c r="G73" s="36"/>
      <c r="H73" s="36"/>
      <c r="I73" s="36"/>
      <c r="J73" s="36"/>
      <c r="K73" s="36"/>
      <c r="L73" s="36"/>
      <c r="M73" s="36"/>
      <c r="N73" s="36"/>
      <c r="O73" s="36"/>
      <c r="P73" s="36"/>
      <c r="Q73" s="36"/>
      <c r="R73" s="36"/>
      <c r="S73" s="36"/>
      <c r="T73" s="36"/>
      <c r="U73" s="36"/>
      <c r="V73" s="36"/>
      <c r="W73" s="36"/>
    </row>
    <row r="74" spans="1:175" ht="18" customHeight="1" x14ac:dyDescent="0.35">
      <c r="A74" s="90" t="s">
        <v>71</v>
      </c>
      <c r="B74" s="55"/>
      <c r="C74" s="55"/>
      <c r="D74" s="55"/>
      <c r="E74" s="55"/>
      <c r="F74" s="55"/>
      <c r="G74" s="55"/>
      <c r="H74" s="55"/>
      <c r="I74" s="55"/>
      <c r="J74" s="55"/>
      <c r="K74" s="55"/>
      <c r="L74" s="55"/>
      <c r="M74" s="55"/>
      <c r="N74" s="55"/>
      <c r="O74" s="55"/>
      <c r="P74" s="55"/>
      <c r="Q74" s="55"/>
      <c r="R74" s="55"/>
      <c r="S74" s="55"/>
      <c r="T74" s="55"/>
      <c r="U74" s="55"/>
      <c r="V74" s="55"/>
      <c r="W74" s="55"/>
      <c r="X74" s="56"/>
      <c r="Y74" s="55"/>
    </row>
    <row r="75" spans="1:175" x14ac:dyDescent="0.35">
      <c r="A75" s="188" t="s">
        <v>974</v>
      </c>
      <c r="F75" s="36"/>
      <c r="G75" s="36"/>
      <c r="H75" s="36"/>
      <c r="I75" s="36"/>
      <c r="J75" s="36"/>
      <c r="K75" s="36"/>
      <c r="L75" s="36"/>
      <c r="M75" s="36"/>
      <c r="N75" s="36"/>
      <c r="O75" s="36"/>
      <c r="P75" s="36"/>
      <c r="Q75" s="36"/>
      <c r="R75" s="36"/>
      <c r="S75" s="36"/>
      <c r="T75" s="36"/>
      <c r="U75" s="36"/>
      <c r="V75" s="36"/>
      <c r="W75" s="36"/>
    </row>
    <row r="76" spans="1:175" x14ac:dyDescent="0.35">
      <c r="F76" s="36"/>
      <c r="G76" s="36"/>
      <c r="H76" s="36"/>
      <c r="I76" s="36"/>
      <c r="J76" s="36"/>
      <c r="K76" s="36"/>
      <c r="L76" s="36"/>
      <c r="M76" s="36"/>
      <c r="N76" s="36"/>
      <c r="O76" s="36"/>
      <c r="P76" s="36"/>
      <c r="Q76" s="36"/>
      <c r="R76" s="36"/>
      <c r="S76" s="36"/>
      <c r="T76" s="36"/>
      <c r="U76" s="36"/>
      <c r="V76" s="36"/>
      <c r="W76" s="36"/>
    </row>
    <row r="77" spans="1:175" x14ac:dyDescent="0.35">
      <c r="F77" s="36"/>
      <c r="G77" s="36"/>
      <c r="H77" s="36"/>
      <c r="I77" s="36"/>
      <c r="J77" s="36"/>
      <c r="K77" s="36"/>
      <c r="L77" s="36"/>
      <c r="M77" s="36"/>
      <c r="N77" s="36"/>
      <c r="O77" s="36"/>
      <c r="P77" s="36"/>
      <c r="Q77" s="36"/>
      <c r="R77" s="36"/>
      <c r="S77" s="36"/>
      <c r="T77" s="36"/>
      <c r="U77" s="36"/>
      <c r="V77" s="36"/>
      <c r="W77" s="36"/>
    </row>
    <row r="78" spans="1:175" x14ac:dyDescent="0.35">
      <c r="F78" s="36"/>
      <c r="G78" s="36"/>
      <c r="H78" s="36"/>
      <c r="I78" s="36"/>
      <c r="J78" s="36"/>
      <c r="K78" s="36"/>
      <c r="L78" s="36"/>
      <c r="M78" s="36"/>
      <c r="N78" s="36"/>
      <c r="O78" s="36"/>
      <c r="P78" s="36"/>
      <c r="Q78" s="36"/>
      <c r="R78" s="36"/>
      <c r="S78" s="36"/>
      <c r="T78" s="36"/>
      <c r="U78" s="36"/>
      <c r="V78" s="36"/>
      <c r="W78" s="36"/>
    </row>
    <row r="79" spans="1:175" x14ac:dyDescent="0.35">
      <c r="F79" s="36"/>
      <c r="G79" s="36"/>
      <c r="H79" s="36"/>
      <c r="I79" s="36"/>
      <c r="J79" s="36"/>
      <c r="K79" s="36"/>
      <c r="L79" s="36"/>
      <c r="M79" s="36"/>
      <c r="N79" s="36"/>
      <c r="O79" s="36"/>
      <c r="P79" s="36"/>
      <c r="Q79" s="36"/>
      <c r="R79" s="36"/>
      <c r="S79" s="36"/>
      <c r="T79" s="36"/>
      <c r="U79" s="36"/>
      <c r="V79" s="36"/>
      <c r="W79" s="36"/>
    </row>
    <row r="91" spans="1:29" x14ac:dyDescent="0.35">
      <c r="A91" s="8"/>
      <c r="B91" s="50"/>
      <c r="Z91" s="48"/>
      <c r="AA91" s="48"/>
      <c r="AB91" s="48"/>
      <c r="AC91" s="48"/>
    </row>
    <row r="92" spans="1:29" x14ac:dyDescent="0.35">
      <c r="A92" s="8"/>
      <c r="B92" s="50"/>
      <c r="Z92" s="48"/>
      <c r="AA92" s="48"/>
      <c r="AB92" s="48"/>
      <c r="AC92" s="48"/>
    </row>
    <row r="93" spans="1:29" x14ac:dyDescent="0.35">
      <c r="A93" s="8"/>
      <c r="B93" s="50"/>
    </row>
    <row r="94" spans="1:29" x14ac:dyDescent="0.35">
      <c r="A94" s="8"/>
      <c r="B94" s="50"/>
    </row>
    <row r="95" spans="1:29" x14ac:dyDescent="0.35">
      <c r="A95" s="8"/>
      <c r="B95" s="50"/>
    </row>
    <row r="96" spans="1:29" x14ac:dyDescent="0.35">
      <c r="A96" s="8"/>
      <c r="B96" s="50"/>
    </row>
    <row r="97" spans="1:2" x14ac:dyDescent="0.35">
      <c r="A97" s="8"/>
      <c r="B97" s="50"/>
    </row>
    <row r="98" spans="1:2" x14ac:dyDescent="0.35">
      <c r="A98" s="8"/>
      <c r="B98" s="50"/>
    </row>
    <row r="99" spans="1:2" x14ac:dyDescent="0.35">
      <c r="A99" s="8"/>
      <c r="B99" s="50"/>
    </row>
    <row r="100" spans="1:2" x14ac:dyDescent="0.35">
      <c r="A100" s="8"/>
      <c r="B100" s="50"/>
    </row>
    <row r="101" spans="1:2" x14ac:dyDescent="0.35">
      <c r="A101" s="8"/>
      <c r="B101" s="50"/>
    </row>
  </sheetData>
  <sheetProtection insertRows="0" deleteColumns="0" deleteRows="0"/>
  <mergeCells count="1">
    <mergeCell ref="A1:V2"/>
  </mergeCells>
  <phoneticPr fontId="3" type="noConversion"/>
  <conditionalFormatting sqref="X5:FS1048576">
    <cfRule type="cellIs" dxfId="7" priority="1" stopIfTrue="1" operator="equal">
      <formula>"Exempt"</formula>
    </cfRule>
    <cfRule type="containsText" dxfId="6" priority="2" stopIfTrue="1" operator="containsText" text="(large text)">
      <formula>NOT(ISERROR(SEARCH("(large text)",X5)))</formula>
    </cfRule>
    <cfRule type="cellIs" dxfId="5" priority="3" stopIfTrue="1" operator="between">
      <formula>"Fail"</formula>
      <formula>"Fail AAA"</formula>
    </cfRule>
    <cfRule type="cellIs" dxfId="4" priority="4" stopIfTrue="1" operator="between">
      <formula>"Pass"</formula>
      <formula>"Pass AAA"</formula>
    </cfRule>
    <cfRule type="cellIs" dxfId="3" priority="5" stopIfTrue="1" operator="equal">
      <formula>"Should Fix"</formula>
    </cfRule>
  </conditionalFormatting>
  <dataValidations count="1">
    <dataValidation type="list" allowBlank="1" showInputMessage="1" showErrorMessage="1" sqref="E5:E70" xr:uid="{1A956B88-EB20-4153-B657-60381E5DD216}">
      <formula1>"Small,Large"</formula1>
    </dataValidation>
  </dataValidations>
  <pageMargins left="0.75" right="0.75" top="1" bottom="1" header="0.5" footer="0.5"/>
  <pageSetup paperSize="9" orientation="portrait" r:id="rId1"/>
  <headerFooter alignWithMargins="0"/>
  <ignoredErrors>
    <ignoredError sqref="V10:V70 V5:V9" unlockedFormula="1"/>
  </ignoredErrors>
  <drawing r:id="rId2"/>
  <legacyDrawing r:id="rId3"/>
  <controls>
    <mc:AlternateContent xmlns:mc="http://schemas.openxmlformats.org/markup-compatibility/2006">
      <mc:Choice Requires="x14">
        <control shapeId="8193" r:id="rId4" name="AlignImages">
          <controlPr defaultSize="0" autoLine="0" r:id="rId5">
            <anchor moveWithCells="1" sizeWithCells="1">
              <from>
                <xdr:col>1</xdr:col>
                <xdr:colOff>1581150</xdr:colOff>
                <xdr:row>3</xdr:row>
                <xdr:rowOff>33338</xdr:rowOff>
              </from>
              <to>
                <xdr:col>1</xdr:col>
                <xdr:colOff>2681288</xdr:colOff>
                <xdr:row>3</xdr:row>
                <xdr:rowOff>304800</xdr:rowOff>
              </to>
            </anchor>
          </controlPr>
        </control>
      </mc:Choice>
      <mc:Fallback>
        <control shapeId="8193" r:id="rId4" name="AlignImages"/>
      </mc:Fallback>
    </mc:AlternateContent>
  </control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3000000}">
          <x14:formula1>
            <xm:f>Comboboxes!$C$1:$C$3</xm:f>
          </x14:formula1>
          <xm:sqref>Y5:Y70</xm:sqref>
        </x14:dataValidation>
        <x14:dataValidation type="list" allowBlank="1" showInputMessage="1" showErrorMessage="1" xr:uid="{BD754CEA-DAEA-4D88-92C1-6D7A55854D37}">
          <x14:formula1>
            <xm:f>Comboboxes!$J$1:$J$5</xm:f>
          </x14:formula1>
          <xm:sqref>W5:W70</xm:sqref>
        </x14:dataValidation>
        <x14:dataValidation type="list" allowBlank="1" showInputMessage="1" showErrorMessage="1" xr:uid="{FE745E9D-4E97-4789-834F-93F49B934EAD}">
          <x14:formula1>
            <xm:f>Comboboxes!$K$1:$K$6</xm:f>
          </x14:formula1>
          <xm:sqref>Z5:FS70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8779B-01E4-45B0-B0E7-154D44017FD3}">
  <sheetPr codeName="Sheet6"/>
  <dimension ref="A1:FU102"/>
  <sheetViews>
    <sheetView zoomScaleNormal="100" workbookViewId="0">
      <pane xSplit="26" ySplit="4" topLeftCell="AA5" activePane="bottomRight" state="frozen"/>
      <selection pane="topRight" activeCell="Z1" sqref="Z1"/>
      <selection pane="bottomLeft" activeCell="A4" sqref="A4"/>
      <selection pane="bottomRight" sqref="A1:G2"/>
    </sheetView>
  </sheetViews>
  <sheetFormatPr defaultColWidth="9.19921875" defaultRowHeight="12.75" x14ac:dyDescent="0.35"/>
  <cols>
    <col min="1" max="2" width="20" style="33" customWidth="1"/>
    <col min="3" max="3" width="32.19921875" style="33" customWidth="1"/>
    <col min="4" max="4" width="21.9296875" style="33" customWidth="1"/>
    <col min="5" max="5" width="35.265625" style="33" customWidth="1"/>
    <col min="6" max="7" width="10" style="43" customWidth="1"/>
    <col min="8" max="21" width="10.19921875" style="43" hidden="1" customWidth="1"/>
    <col min="22" max="23" width="10" style="43" hidden="1" customWidth="1"/>
    <col min="24" max="24" width="8.796875" style="43" customWidth="1"/>
    <col min="25" max="25" width="10" style="43" customWidth="1"/>
    <col min="26" max="26" width="10.46484375" style="53" customWidth="1"/>
    <col min="27" max="30" width="11.19921875" style="43" customWidth="1"/>
    <col min="31" max="40" width="11.19921875" style="33" customWidth="1"/>
    <col min="41" max="51" width="11.19921875" style="33" hidden="1" customWidth="1"/>
    <col min="52" max="76" width="11.19921875" style="43" hidden="1" customWidth="1"/>
    <col min="77" max="176" width="11.19921875" style="33" hidden="1" customWidth="1"/>
    <col min="177" max="16384" width="9.19921875" style="33"/>
  </cols>
  <sheetData>
    <row r="1" spans="1:177" s="58" customFormat="1" ht="44.25" customHeight="1" x14ac:dyDescent="0.35">
      <c r="A1" s="320" t="s">
        <v>1194</v>
      </c>
      <c r="B1" s="321"/>
      <c r="C1" s="321"/>
      <c r="D1" s="321"/>
      <c r="E1" s="321"/>
      <c r="F1" s="321"/>
      <c r="G1" s="321"/>
      <c r="H1" s="127"/>
      <c r="I1" s="127"/>
      <c r="J1" s="127"/>
      <c r="K1" s="127"/>
      <c r="L1" s="127"/>
      <c r="M1" s="127"/>
      <c r="N1" s="127"/>
      <c r="O1" s="127"/>
      <c r="P1" s="127"/>
      <c r="Q1" s="127"/>
      <c r="R1" s="127"/>
      <c r="S1" s="127"/>
      <c r="T1" s="127"/>
      <c r="U1" s="127"/>
      <c r="V1" s="127"/>
      <c r="W1" s="127"/>
      <c r="X1" s="127"/>
      <c r="Y1" s="127"/>
      <c r="Z1" s="128"/>
      <c r="AA1" s="121" t="str">
        <f t="shared" ref="AA1:BF1" ca="1" si="0">IF(INDIRECT("'Statistics'!" &amp; ADDRESS(COLUMN()-12,2))="","",INDIRECT("'Statistics'!" &amp; ADDRESS(COLUMN()-12,2)))</f>
        <v>Header</v>
      </c>
      <c r="AB1" s="121" t="str">
        <f t="shared" ca="1" si="0"/>
        <v>Footer</v>
      </c>
      <c r="AC1" s="121" t="str">
        <f t="shared" ca="1" si="0"/>
        <v>Home</v>
      </c>
      <c r="AD1" s="121" t="str">
        <f t="shared" ca="1" si="0"/>
        <v>I’m a voter</v>
      </c>
      <c r="AE1" s="121" t="str">
        <f t="shared" ca="1" si="0"/>
        <v>Information for carers and people with a disability</v>
      </c>
      <c r="AF1" s="121" t="str">
        <f t="shared" ca="1" si="0"/>
        <v>Candidates and agents meeting online form</v>
      </c>
      <c r="AG1" s="121" t="str">
        <f t="shared" ca="1" si="0"/>
        <v>Statutory notices and elections timetable (timeline data table only)</v>
      </c>
      <c r="AH1" s="121" t="str">
        <f t="shared" ca="1" si="0"/>
        <v>Search results page ("Sutton")</v>
      </c>
      <c r="AI1" s="121" t="str">
        <f t="shared" ca="1" si="0"/>
        <v>2021 Election results page</v>
      </c>
      <c r="AJ1" s="121" t="str">
        <f t="shared" ca="1" si="0"/>
        <v>Count status</v>
      </c>
      <c r="AK1" s="121" t="str">
        <f t="shared" ca="1" si="0"/>
        <v>Assembly member count status</v>
      </c>
      <c r="AL1" s="121" t="str">
        <f t="shared" ca="1" si="0"/>
        <v>Candidate page</v>
      </c>
      <c r="AM1" s="121" t="str">
        <f t="shared" ca="1" si="0"/>
        <v>Media centre</v>
      </c>
      <c r="AN1" s="121" t="str">
        <f t="shared" ca="1" si="0"/>
        <v>Polling station finder (CB1 7RT or CB2 8RN)</v>
      </c>
      <c r="AO1" s="121" t="str">
        <f t="shared" ca="1" si="0"/>
        <v>Page 15</v>
      </c>
      <c r="AP1" s="121" t="str">
        <f t="shared" ca="1" si="0"/>
        <v>Page 16</v>
      </c>
      <c r="AQ1" s="121" t="str">
        <f t="shared" ca="1" si="0"/>
        <v>Page 17</v>
      </c>
      <c r="AR1" s="121" t="str">
        <f t="shared" ca="1" si="0"/>
        <v>Page 18</v>
      </c>
      <c r="AS1" s="121" t="str">
        <f t="shared" ca="1" si="0"/>
        <v>Page 19</v>
      </c>
      <c r="AT1" s="121" t="str">
        <f t="shared" ca="1" si="0"/>
        <v>Page 20</v>
      </c>
      <c r="AU1" s="121" t="str">
        <f t="shared" ca="1" si="0"/>
        <v>Page 21</v>
      </c>
      <c r="AV1" s="121" t="str">
        <f t="shared" ca="1" si="0"/>
        <v>Page 22</v>
      </c>
      <c r="AW1" s="121" t="str">
        <f t="shared" ca="1" si="0"/>
        <v>Page 23</v>
      </c>
      <c r="AX1" s="121" t="str">
        <f t="shared" ca="1" si="0"/>
        <v>Page 24</v>
      </c>
      <c r="AY1" s="121" t="str">
        <f t="shared" ca="1" si="0"/>
        <v>Page 25</v>
      </c>
      <c r="AZ1" s="121" t="str">
        <f t="shared" ca="1" si="0"/>
        <v>Page 26</v>
      </c>
      <c r="BA1" s="121" t="str">
        <f t="shared" ca="1" si="0"/>
        <v>Page 27</v>
      </c>
      <c r="BB1" s="121" t="str">
        <f t="shared" ca="1" si="0"/>
        <v>Page 28</v>
      </c>
      <c r="BC1" s="121" t="str">
        <f t="shared" ca="1" si="0"/>
        <v>Page 29</v>
      </c>
      <c r="BD1" s="121" t="str">
        <f t="shared" ca="1" si="0"/>
        <v>Page 30</v>
      </c>
      <c r="BE1" s="121" t="str">
        <f t="shared" ca="1" si="0"/>
        <v>Page 31</v>
      </c>
      <c r="BF1" s="121" t="str">
        <f t="shared" ca="1" si="0"/>
        <v>Page 32</v>
      </c>
      <c r="BG1" s="121" t="str">
        <f t="shared" ref="BG1:CL1" ca="1" si="1">IF(INDIRECT("'Statistics'!" &amp; ADDRESS(COLUMN()-12,2))="","",INDIRECT("'Statistics'!" &amp; ADDRESS(COLUMN()-12,2)))</f>
        <v>Page 33</v>
      </c>
      <c r="BH1" s="121" t="str">
        <f t="shared" ca="1" si="1"/>
        <v>Page 34</v>
      </c>
      <c r="BI1" s="121" t="str">
        <f t="shared" ca="1" si="1"/>
        <v>Page 35</v>
      </c>
      <c r="BJ1" s="121" t="str">
        <f t="shared" ca="1" si="1"/>
        <v>Page 36</v>
      </c>
      <c r="BK1" s="121" t="str">
        <f t="shared" ca="1" si="1"/>
        <v>Page 37</v>
      </c>
      <c r="BL1" s="121" t="str">
        <f t="shared" ca="1" si="1"/>
        <v>Page 38</v>
      </c>
      <c r="BM1" s="121" t="str">
        <f t="shared" ca="1" si="1"/>
        <v>Page 39</v>
      </c>
      <c r="BN1" s="121" t="str">
        <f t="shared" ca="1" si="1"/>
        <v>Page 40</v>
      </c>
      <c r="BO1" s="121" t="str">
        <f t="shared" ca="1" si="1"/>
        <v>Page 41</v>
      </c>
      <c r="BP1" s="121" t="str">
        <f t="shared" ca="1" si="1"/>
        <v>Page 42</v>
      </c>
      <c r="BQ1" s="121" t="str">
        <f t="shared" ca="1" si="1"/>
        <v>Page 43</v>
      </c>
      <c r="BR1" s="121" t="str">
        <f t="shared" ca="1" si="1"/>
        <v>Page 44</v>
      </c>
      <c r="BS1" s="121" t="str">
        <f t="shared" ca="1" si="1"/>
        <v>Page 45</v>
      </c>
      <c r="BT1" s="121" t="str">
        <f t="shared" ca="1" si="1"/>
        <v>Page 46</v>
      </c>
      <c r="BU1" s="121" t="str">
        <f t="shared" ca="1" si="1"/>
        <v>Page 47</v>
      </c>
      <c r="BV1" s="121" t="str">
        <f t="shared" ca="1" si="1"/>
        <v>Page 48</v>
      </c>
      <c r="BW1" s="121" t="str">
        <f t="shared" ca="1" si="1"/>
        <v>Page 49</v>
      </c>
      <c r="BX1" s="121" t="str">
        <f t="shared" ca="1" si="1"/>
        <v>Page 50</v>
      </c>
      <c r="BY1" s="121" t="str">
        <f t="shared" ca="1" si="1"/>
        <v>Page 51</v>
      </c>
      <c r="BZ1" s="121" t="str">
        <f t="shared" ca="1" si="1"/>
        <v>Page 52</v>
      </c>
      <c r="CA1" s="121" t="str">
        <f t="shared" ca="1" si="1"/>
        <v>Page 53</v>
      </c>
      <c r="CB1" s="121" t="str">
        <f t="shared" ca="1" si="1"/>
        <v>Page 54</v>
      </c>
      <c r="CC1" s="121" t="str">
        <f t="shared" ca="1" si="1"/>
        <v>Page 55</v>
      </c>
      <c r="CD1" s="121" t="str">
        <f t="shared" ca="1" si="1"/>
        <v>Page 56</v>
      </c>
      <c r="CE1" s="121" t="str">
        <f t="shared" ca="1" si="1"/>
        <v>Page 57</v>
      </c>
      <c r="CF1" s="121" t="str">
        <f t="shared" ca="1" si="1"/>
        <v>Page 58</v>
      </c>
      <c r="CG1" s="121" t="str">
        <f t="shared" ca="1" si="1"/>
        <v>Page 59</v>
      </c>
      <c r="CH1" s="121" t="str">
        <f t="shared" ca="1" si="1"/>
        <v>Page 60</v>
      </c>
      <c r="CI1" s="121" t="str">
        <f t="shared" ca="1" si="1"/>
        <v>Page 61</v>
      </c>
      <c r="CJ1" s="121" t="str">
        <f t="shared" ca="1" si="1"/>
        <v>Page 62</v>
      </c>
      <c r="CK1" s="121" t="str">
        <f t="shared" ca="1" si="1"/>
        <v>Page 63</v>
      </c>
      <c r="CL1" s="121" t="str">
        <f t="shared" ca="1" si="1"/>
        <v>Page 64</v>
      </c>
      <c r="CM1" s="121" t="str">
        <f t="shared" ref="CM1:DR1" ca="1" si="2">IF(INDIRECT("'Statistics'!" &amp; ADDRESS(COLUMN()-12,2))="","",INDIRECT("'Statistics'!" &amp; ADDRESS(COLUMN()-12,2)))</f>
        <v>Page 65</v>
      </c>
      <c r="CN1" s="121" t="str">
        <f t="shared" ca="1" si="2"/>
        <v>Page 66</v>
      </c>
      <c r="CO1" s="121" t="str">
        <f t="shared" ca="1" si="2"/>
        <v>Page 67</v>
      </c>
      <c r="CP1" s="121" t="str">
        <f t="shared" ca="1" si="2"/>
        <v>Page 68</v>
      </c>
      <c r="CQ1" s="121" t="str">
        <f t="shared" ca="1" si="2"/>
        <v>Page 69</v>
      </c>
      <c r="CR1" s="121" t="str">
        <f t="shared" ca="1" si="2"/>
        <v>Page 70</v>
      </c>
      <c r="CS1" s="121" t="str">
        <f t="shared" ca="1" si="2"/>
        <v>Page 71</v>
      </c>
      <c r="CT1" s="121" t="str">
        <f t="shared" ca="1" si="2"/>
        <v>Page 72</v>
      </c>
      <c r="CU1" s="121" t="str">
        <f t="shared" ca="1" si="2"/>
        <v>Page 73</v>
      </c>
      <c r="CV1" s="121" t="str">
        <f t="shared" ca="1" si="2"/>
        <v>Page 74</v>
      </c>
      <c r="CW1" s="121" t="str">
        <f t="shared" ca="1" si="2"/>
        <v>Page 75</v>
      </c>
      <c r="CX1" s="121" t="str">
        <f t="shared" ca="1" si="2"/>
        <v>Page 76</v>
      </c>
      <c r="CY1" s="121" t="str">
        <f t="shared" ca="1" si="2"/>
        <v>Page 77</v>
      </c>
      <c r="CZ1" s="121" t="str">
        <f t="shared" ca="1" si="2"/>
        <v>Page 78</v>
      </c>
      <c r="DA1" s="121" t="str">
        <f t="shared" ca="1" si="2"/>
        <v>Page 79</v>
      </c>
      <c r="DB1" s="121" t="str">
        <f t="shared" ca="1" si="2"/>
        <v>Page 80</v>
      </c>
      <c r="DC1" s="121" t="str">
        <f t="shared" ca="1" si="2"/>
        <v>Page 81</v>
      </c>
      <c r="DD1" s="121" t="str">
        <f t="shared" ca="1" si="2"/>
        <v>Page 82</v>
      </c>
      <c r="DE1" s="121" t="str">
        <f t="shared" ca="1" si="2"/>
        <v>Page 83</v>
      </c>
      <c r="DF1" s="121" t="str">
        <f t="shared" ca="1" si="2"/>
        <v>Page 84</v>
      </c>
      <c r="DG1" s="121" t="str">
        <f t="shared" ca="1" si="2"/>
        <v>Page 85</v>
      </c>
      <c r="DH1" s="121" t="str">
        <f t="shared" ca="1" si="2"/>
        <v>Page 86</v>
      </c>
      <c r="DI1" s="121" t="str">
        <f t="shared" ca="1" si="2"/>
        <v>Page 87</v>
      </c>
      <c r="DJ1" s="121" t="str">
        <f t="shared" ca="1" si="2"/>
        <v>Page 88</v>
      </c>
      <c r="DK1" s="121" t="str">
        <f t="shared" ca="1" si="2"/>
        <v>Page 89</v>
      </c>
      <c r="DL1" s="121" t="str">
        <f t="shared" ca="1" si="2"/>
        <v>Page 90</v>
      </c>
      <c r="DM1" s="121" t="str">
        <f t="shared" ca="1" si="2"/>
        <v>Page 91</v>
      </c>
      <c r="DN1" s="121" t="str">
        <f t="shared" ca="1" si="2"/>
        <v>Page 92</v>
      </c>
      <c r="DO1" s="121" t="str">
        <f t="shared" ca="1" si="2"/>
        <v>Page 93</v>
      </c>
      <c r="DP1" s="121" t="str">
        <f t="shared" ca="1" si="2"/>
        <v>Page 94</v>
      </c>
      <c r="DQ1" s="121" t="str">
        <f t="shared" ca="1" si="2"/>
        <v>Page 95</v>
      </c>
      <c r="DR1" s="121" t="str">
        <f t="shared" ca="1" si="2"/>
        <v>Page 96</v>
      </c>
      <c r="DS1" s="121" t="str">
        <f t="shared" ref="DS1:EX1" ca="1" si="3">IF(INDIRECT("'Statistics'!" &amp; ADDRESS(COLUMN()-12,2))="","",INDIRECT("'Statistics'!" &amp; ADDRESS(COLUMN()-12,2)))</f>
        <v>Page 97</v>
      </c>
      <c r="DT1" s="121" t="str">
        <f t="shared" ca="1" si="3"/>
        <v>Page 98</v>
      </c>
      <c r="DU1" s="121" t="str">
        <f t="shared" ca="1" si="3"/>
        <v>Page 99</v>
      </c>
      <c r="DV1" s="121" t="str">
        <f t="shared" ca="1" si="3"/>
        <v>Page 100</v>
      </c>
      <c r="DW1" s="121" t="str">
        <f t="shared" ca="1" si="3"/>
        <v>Page 101</v>
      </c>
      <c r="DX1" s="121" t="str">
        <f t="shared" ca="1" si="3"/>
        <v>Page 102</v>
      </c>
      <c r="DY1" s="121" t="str">
        <f t="shared" ca="1" si="3"/>
        <v>Page 103</v>
      </c>
      <c r="DZ1" s="121" t="str">
        <f t="shared" ca="1" si="3"/>
        <v>Page 104</v>
      </c>
      <c r="EA1" s="121" t="str">
        <f t="shared" ca="1" si="3"/>
        <v>Page 105</v>
      </c>
      <c r="EB1" s="121" t="str">
        <f t="shared" ca="1" si="3"/>
        <v>Page 106</v>
      </c>
      <c r="EC1" s="121" t="str">
        <f t="shared" ca="1" si="3"/>
        <v>Page 107</v>
      </c>
      <c r="ED1" s="121" t="str">
        <f t="shared" ca="1" si="3"/>
        <v>Page 108</v>
      </c>
      <c r="EE1" s="121" t="str">
        <f t="shared" ca="1" si="3"/>
        <v>Page 109</v>
      </c>
      <c r="EF1" s="121" t="str">
        <f t="shared" ca="1" si="3"/>
        <v>Page 110</v>
      </c>
      <c r="EG1" s="121" t="str">
        <f t="shared" ca="1" si="3"/>
        <v>Page 111</v>
      </c>
      <c r="EH1" s="121" t="str">
        <f t="shared" ca="1" si="3"/>
        <v>Page 112</v>
      </c>
      <c r="EI1" s="121" t="str">
        <f t="shared" ca="1" si="3"/>
        <v>Page 113</v>
      </c>
      <c r="EJ1" s="121" t="str">
        <f t="shared" ca="1" si="3"/>
        <v>Page 114</v>
      </c>
      <c r="EK1" s="121" t="str">
        <f t="shared" ca="1" si="3"/>
        <v>Page 115</v>
      </c>
      <c r="EL1" s="121" t="str">
        <f t="shared" ca="1" si="3"/>
        <v>Page 116</v>
      </c>
      <c r="EM1" s="121" t="str">
        <f t="shared" ca="1" si="3"/>
        <v>Page 117</v>
      </c>
      <c r="EN1" s="121" t="str">
        <f t="shared" ca="1" si="3"/>
        <v>Page 118</v>
      </c>
      <c r="EO1" s="121" t="str">
        <f t="shared" ca="1" si="3"/>
        <v>Page 119</v>
      </c>
      <c r="EP1" s="121" t="str">
        <f t="shared" ca="1" si="3"/>
        <v>Page 120</v>
      </c>
      <c r="EQ1" s="121" t="str">
        <f t="shared" ca="1" si="3"/>
        <v>Page 121</v>
      </c>
      <c r="ER1" s="121" t="str">
        <f t="shared" ca="1" si="3"/>
        <v>Page 122</v>
      </c>
      <c r="ES1" s="121" t="str">
        <f t="shared" ca="1" si="3"/>
        <v>Page 123</v>
      </c>
      <c r="ET1" s="121" t="str">
        <f t="shared" ca="1" si="3"/>
        <v>Page 124</v>
      </c>
      <c r="EU1" s="121" t="str">
        <f t="shared" ca="1" si="3"/>
        <v>Page 125</v>
      </c>
      <c r="EV1" s="121" t="str">
        <f t="shared" ca="1" si="3"/>
        <v>Page 126</v>
      </c>
      <c r="EW1" s="121" t="str">
        <f t="shared" ca="1" si="3"/>
        <v>Page 127</v>
      </c>
      <c r="EX1" s="121" t="str">
        <f t="shared" ca="1" si="3"/>
        <v>Page 128</v>
      </c>
      <c r="EY1" s="121" t="str">
        <f t="shared" ref="EY1:FT1" ca="1" si="4">IF(INDIRECT("'Statistics'!" &amp; ADDRESS(COLUMN()-12,2))="","",INDIRECT("'Statistics'!" &amp; ADDRESS(COLUMN()-12,2)))</f>
        <v>Page 129</v>
      </c>
      <c r="EZ1" s="121" t="str">
        <f t="shared" ca="1" si="4"/>
        <v>Page 130</v>
      </c>
      <c r="FA1" s="121" t="str">
        <f t="shared" ca="1" si="4"/>
        <v>Page 131</v>
      </c>
      <c r="FB1" s="121" t="str">
        <f t="shared" ca="1" si="4"/>
        <v>Page 132</v>
      </c>
      <c r="FC1" s="121" t="str">
        <f t="shared" ca="1" si="4"/>
        <v>Page 133</v>
      </c>
      <c r="FD1" s="121" t="str">
        <f t="shared" ca="1" si="4"/>
        <v>Page 134</v>
      </c>
      <c r="FE1" s="121" t="str">
        <f t="shared" ca="1" si="4"/>
        <v>Page 135</v>
      </c>
      <c r="FF1" s="121" t="str">
        <f t="shared" ca="1" si="4"/>
        <v>Page 136</v>
      </c>
      <c r="FG1" s="121" t="str">
        <f t="shared" ca="1" si="4"/>
        <v>Page 137</v>
      </c>
      <c r="FH1" s="121" t="str">
        <f t="shared" ca="1" si="4"/>
        <v>Page 138</v>
      </c>
      <c r="FI1" s="121" t="str">
        <f t="shared" ca="1" si="4"/>
        <v>Page 139</v>
      </c>
      <c r="FJ1" s="121" t="str">
        <f t="shared" ca="1" si="4"/>
        <v>Page 140</v>
      </c>
      <c r="FK1" s="121" t="str">
        <f t="shared" ca="1" si="4"/>
        <v>Page 141</v>
      </c>
      <c r="FL1" s="121" t="str">
        <f t="shared" ca="1" si="4"/>
        <v>Page 142</v>
      </c>
      <c r="FM1" s="121" t="str">
        <f t="shared" ca="1" si="4"/>
        <v>Page 143</v>
      </c>
      <c r="FN1" s="121" t="str">
        <f t="shared" ca="1" si="4"/>
        <v>Page 144</v>
      </c>
      <c r="FO1" s="121" t="str">
        <f t="shared" ca="1" si="4"/>
        <v>Page 145</v>
      </c>
      <c r="FP1" s="121" t="str">
        <f t="shared" ca="1" si="4"/>
        <v>Page 146</v>
      </c>
      <c r="FQ1" s="121" t="str">
        <f t="shared" ca="1" si="4"/>
        <v>Page 147</v>
      </c>
      <c r="FR1" s="121" t="str">
        <f t="shared" ca="1" si="4"/>
        <v>Page 148</v>
      </c>
      <c r="FS1" s="121" t="str">
        <f t="shared" ca="1" si="4"/>
        <v>Page 149</v>
      </c>
      <c r="FT1" s="121" t="str">
        <f t="shared" ca="1" si="4"/>
        <v>Page 150</v>
      </c>
      <c r="FU1" s="189" t="s">
        <v>974</v>
      </c>
    </row>
    <row r="2" spans="1:177" s="58" customFormat="1" ht="12.75" customHeight="1" x14ac:dyDescent="0.35">
      <c r="A2" s="322"/>
      <c r="B2" s="313"/>
      <c r="C2" s="313"/>
      <c r="D2" s="313"/>
      <c r="E2" s="313"/>
      <c r="F2" s="313"/>
      <c r="G2" s="313"/>
      <c r="H2" s="115"/>
      <c r="I2" s="115"/>
      <c r="J2" s="115"/>
      <c r="K2" s="115"/>
      <c r="L2" s="115"/>
      <c r="M2" s="115"/>
      <c r="N2" s="115"/>
      <c r="O2" s="115"/>
      <c r="P2" s="115"/>
      <c r="Q2" s="115"/>
      <c r="R2" s="115"/>
      <c r="S2" s="115"/>
      <c r="T2" s="115"/>
      <c r="U2" s="115"/>
      <c r="V2" s="115"/>
      <c r="W2" s="115"/>
      <c r="X2" s="115"/>
      <c r="Y2" s="115"/>
      <c r="Z2" s="129"/>
      <c r="AA2" s="121" t="str">
        <f t="shared" ref="AA2:BF2" ca="1" si="5">IF(INDIRECT("'Statistics'!" &amp; ADDRESS(COLUMN()-12,3))="","",INDIRECT("'Statistics'!" &amp; ADDRESS(COLUMN()-12,3)))</f>
        <v>https://elects-test.glatest.org.uk/?check_logged_in=1</v>
      </c>
      <c r="AB2" s="121" t="str">
        <f t="shared" ca="1" si="5"/>
        <v>https://elects-test.glatest.org.uk/?check_logged_in=1</v>
      </c>
      <c r="AC2" s="121" t="str">
        <f t="shared" ca="1" si="5"/>
        <v>https://elects-test.glatest.org.uk/?check_logged_in=1</v>
      </c>
      <c r="AD2" s="121" t="str">
        <f t="shared" ca="1" si="5"/>
        <v>https://elects-test.glatest.org.uk/im-voter</v>
      </c>
      <c r="AE2" s="121" t="str">
        <f t="shared" ca="1" si="5"/>
        <v>https://elects-test.glatest.org.uk/information-carers-and-people-disability</v>
      </c>
      <c r="AF2" s="121" t="str">
        <f t="shared" ca="1" si="5"/>
        <v>https://elects-test.glatest.org.uk/im-candidate/sign-candidates-and-agents-meeting/online-form</v>
      </c>
      <c r="AG2" s="121" t="str">
        <f t="shared" ca="1" si="5"/>
        <v>https://elects-test.glatest.org.uk/statutory-notices-and-elections-timetable</v>
      </c>
      <c r="AH2" s="121" t="str">
        <f t="shared" ca="1" si="5"/>
        <v>https://elects-test.glatest.org.uk/search?search_term=sutton</v>
      </c>
      <c r="AI2" s="121" t="str">
        <f t="shared" ca="1" si="5"/>
        <v>https://elects-test.glatest.org.uk/im-voter/election-results/results-2021</v>
      </c>
      <c r="AJ2" s="121" t="str">
        <f t="shared" ca="1" si="5"/>
        <v>https://elects-test.glatest.org.uk/im-voter/count-status</v>
      </c>
      <c r="AK2" s="121" t="str">
        <f t="shared" ca="1" si="5"/>
        <v>https://elects-test.glatest.org.uk/im-voter/count-status/assembly-member-count-status</v>
      </c>
      <c r="AL2" s="121" t="str">
        <f t="shared" ca="1" si="5"/>
        <v>https://elects-test.glatest.org.uk/mayoral-candidates/sadiq-khan</v>
      </c>
      <c r="AM2" s="121" t="str">
        <f t="shared" ca="1" si="5"/>
        <v>https://elects-test.glatest.org.uk/media-centre</v>
      </c>
      <c r="AN2" s="121" t="str">
        <f t="shared" ca="1" si="5"/>
        <v>https://elects-test.glatest.org.uk/im-voter</v>
      </c>
      <c r="AO2" s="121" t="str">
        <f t="shared" ca="1" si="5"/>
        <v>URL 15</v>
      </c>
      <c r="AP2" s="121" t="str">
        <f t="shared" ca="1" si="5"/>
        <v>URL 16</v>
      </c>
      <c r="AQ2" s="121" t="str">
        <f t="shared" ca="1" si="5"/>
        <v>URL 17</v>
      </c>
      <c r="AR2" s="121" t="str">
        <f t="shared" ca="1" si="5"/>
        <v>URL 18</v>
      </c>
      <c r="AS2" s="121" t="str">
        <f t="shared" ca="1" si="5"/>
        <v>URL 19</v>
      </c>
      <c r="AT2" s="121" t="str">
        <f t="shared" ca="1" si="5"/>
        <v>URL 20</v>
      </c>
      <c r="AU2" s="121" t="str">
        <f t="shared" ca="1" si="5"/>
        <v>URL 21</v>
      </c>
      <c r="AV2" s="121" t="str">
        <f t="shared" ca="1" si="5"/>
        <v>URL 22</v>
      </c>
      <c r="AW2" s="121" t="str">
        <f t="shared" ca="1" si="5"/>
        <v>URL 23</v>
      </c>
      <c r="AX2" s="121" t="str">
        <f t="shared" ca="1" si="5"/>
        <v>URL 24</v>
      </c>
      <c r="AY2" s="121" t="str">
        <f t="shared" ca="1" si="5"/>
        <v>URL 25</v>
      </c>
      <c r="AZ2" s="121" t="str">
        <f t="shared" ca="1" si="5"/>
        <v>URL 26</v>
      </c>
      <c r="BA2" s="121" t="str">
        <f t="shared" ca="1" si="5"/>
        <v>URL 27</v>
      </c>
      <c r="BB2" s="121" t="str">
        <f t="shared" ca="1" si="5"/>
        <v>URL 28</v>
      </c>
      <c r="BC2" s="121" t="str">
        <f t="shared" ca="1" si="5"/>
        <v>URL 29</v>
      </c>
      <c r="BD2" s="121" t="str">
        <f t="shared" ca="1" si="5"/>
        <v>URL 30</v>
      </c>
      <c r="BE2" s="121" t="str">
        <f t="shared" ca="1" si="5"/>
        <v>URL 31</v>
      </c>
      <c r="BF2" s="121" t="str">
        <f t="shared" ca="1" si="5"/>
        <v>URL 32</v>
      </c>
      <c r="BG2" s="121" t="str">
        <f t="shared" ref="BG2:CL2" ca="1" si="6">IF(INDIRECT("'Statistics'!" &amp; ADDRESS(COLUMN()-12,3))="","",INDIRECT("'Statistics'!" &amp; ADDRESS(COLUMN()-12,3)))</f>
        <v>URL 33</v>
      </c>
      <c r="BH2" s="121" t="str">
        <f t="shared" ca="1" si="6"/>
        <v>URL 34</v>
      </c>
      <c r="BI2" s="121" t="str">
        <f t="shared" ca="1" si="6"/>
        <v>URL 35</v>
      </c>
      <c r="BJ2" s="121" t="str">
        <f t="shared" ca="1" si="6"/>
        <v>URL 36</v>
      </c>
      <c r="BK2" s="121" t="str">
        <f t="shared" ca="1" si="6"/>
        <v>URL 37</v>
      </c>
      <c r="BL2" s="121" t="str">
        <f t="shared" ca="1" si="6"/>
        <v>URL 38</v>
      </c>
      <c r="BM2" s="121" t="str">
        <f t="shared" ca="1" si="6"/>
        <v>URL 39</v>
      </c>
      <c r="BN2" s="121" t="str">
        <f t="shared" ca="1" si="6"/>
        <v>URL 40</v>
      </c>
      <c r="BO2" s="121" t="str">
        <f t="shared" ca="1" si="6"/>
        <v>URL 41</v>
      </c>
      <c r="BP2" s="121" t="str">
        <f t="shared" ca="1" si="6"/>
        <v>URL 42</v>
      </c>
      <c r="BQ2" s="121" t="str">
        <f t="shared" ca="1" si="6"/>
        <v>URL 43</v>
      </c>
      <c r="BR2" s="121" t="str">
        <f t="shared" ca="1" si="6"/>
        <v>URL 44</v>
      </c>
      <c r="BS2" s="121" t="str">
        <f t="shared" ca="1" si="6"/>
        <v>URL 45</v>
      </c>
      <c r="BT2" s="121" t="str">
        <f t="shared" ca="1" si="6"/>
        <v>URL 46</v>
      </c>
      <c r="BU2" s="121" t="str">
        <f t="shared" ca="1" si="6"/>
        <v>URL 47</v>
      </c>
      <c r="BV2" s="121" t="str">
        <f t="shared" ca="1" si="6"/>
        <v>URL 48</v>
      </c>
      <c r="BW2" s="121" t="str">
        <f t="shared" ca="1" si="6"/>
        <v>URL 49</v>
      </c>
      <c r="BX2" s="121" t="str">
        <f t="shared" ca="1" si="6"/>
        <v>URL 50</v>
      </c>
      <c r="BY2" s="121" t="str">
        <f t="shared" ca="1" si="6"/>
        <v>URL 51</v>
      </c>
      <c r="BZ2" s="121" t="str">
        <f t="shared" ca="1" si="6"/>
        <v>URL 52</v>
      </c>
      <c r="CA2" s="121" t="str">
        <f t="shared" ca="1" si="6"/>
        <v>URL 53</v>
      </c>
      <c r="CB2" s="121" t="str">
        <f t="shared" ca="1" si="6"/>
        <v>URL 54</v>
      </c>
      <c r="CC2" s="121" t="str">
        <f t="shared" ca="1" si="6"/>
        <v>URL 55</v>
      </c>
      <c r="CD2" s="121" t="str">
        <f t="shared" ca="1" si="6"/>
        <v>URL 56</v>
      </c>
      <c r="CE2" s="121" t="str">
        <f t="shared" ca="1" si="6"/>
        <v>URL 57</v>
      </c>
      <c r="CF2" s="121" t="str">
        <f t="shared" ca="1" si="6"/>
        <v>URL 58</v>
      </c>
      <c r="CG2" s="121" t="str">
        <f t="shared" ca="1" si="6"/>
        <v>URL 59</v>
      </c>
      <c r="CH2" s="121" t="str">
        <f t="shared" ca="1" si="6"/>
        <v>URL 60</v>
      </c>
      <c r="CI2" s="121" t="str">
        <f t="shared" ca="1" si="6"/>
        <v>URL 61</v>
      </c>
      <c r="CJ2" s="121" t="str">
        <f t="shared" ca="1" si="6"/>
        <v>URL 62</v>
      </c>
      <c r="CK2" s="121" t="str">
        <f t="shared" ca="1" si="6"/>
        <v>URL 63</v>
      </c>
      <c r="CL2" s="121" t="str">
        <f t="shared" ca="1" si="6"/>
        <v>URL 64</v>
      </c>
      <c r="CM2" s="121" t="str">
        <f t="shared" ref="CM2:DR2" ca="1" si="7">IF(INDIRECT("'Statistics'!" &amp; ADDRESS(COLUMN()-12,3))="","",INDIRECT("'Statistics'!" &amp; ADDRESS(COLUMN()-12,3)))</f>
        <v>URL 65</v>
      </c>
      <c r="CN2" s="121" t="str">
        <f t="shared" ca="1" si="7"/>
        <v>URL 66</v>
      </c>
      <c r="CO2" s="121" t="str">
        <f t="shared" ca="1" si="7"/>
        <v>URL 67</v>
      </c>
      <c r="CP2" s="121" t="str">
        <f t="shared" ca="1" si="7"/>
        <v>URL 68</v>
      </c>
      <c r="CQ2" s="121" t="str">
        <f t="shared" ca="1" si="7"/>
        <v>URL 69</v>
      </c>
      <c r="CR2" s="121" t="str">
        <f t="shared" ca="1" si="7"/>
        <v>URL 70</v>
      </c>
      <c r="CS2" s="121" t="str">
        <f t="shared" ca="1" si="7"/>
        <v>URL 71</v>
      </c>
      <c r="CT2" s="121" t="str">
        <f t="shared" ca="1" si="7"/>
        <v>URL 72</v>
      </c>
      <c r="CU2" s="121" t="str">
        <f t="shared" ca="1" si="7"/>
        <v>URL 73</v>
      </c>
      <c r="CV2" s="121" t="str">
        <f t="shared" ca="1" si="7"/>
        <v>URL 74</v>
      </c>
      <c r="CW2" s="121" t="str">
        <f t="shared" ca="1" si="7"/>
        <v>URL 75</v>
      </c>
      <c r="CX2" s="121" t="str">
        <f t="shared" ca="1" si="7"/>
        <v>URL 76</v>
      </c>
      <c r="CY2" s="121" t="str">
        <f t="shared" ca="1" si="7"/>
        <v>URL 77</v>
      </c>
      <c r="CZ2" s="121" t="str">
        <f t="shared" ca="1" si="7"/>
        <v>URL 78</v>
      </c>
      <c r="DA2" s="121" t="str">
        <f t="shared" ca="1" si="7"/>
        <v>URL 79</v>
      </c>
      <c r="DB2" s="121" t="str">
        <f t="shared" ca="1" si="7"/>
        <v>URL 80</v>
      </c>
      <c r="DC2" s="121" t="str">
        <f t="shared" ca="1" si="7"/>
        <v>URL 81</v>
      </c>
      <c r="DD2" s="121" t="str">
        <f t="shared" ca="1" si="7"/>
        <v>URL 82</v>
      </c>
      <c r="DE2" s="121" t="str">
        <f t="shared" ca="1" si="7"/>
        <v>URL 83</v>
      </c>
      <c r="DF2" s="121" t="str">
        <f t="shared" ca="1" si="7"/>
        <v>URL 84</v>
      </c>
      <c r="DG2" s="121" t="str">
        <f t="shared" ca="1" si="7"/>
        <v>URL 85</v>
      </c>
      <c r="DH2" s="121" t="str">
        <f t="shared" ca="1" si="7"/>
        <v>URL 86</v>
      </c>
      <c r="DI2" s="121" t="str">
        <f t="shared" ca="1" si="7"/>
        <v>URL 87</v>
      </c>
      <c r="DJ2" s="121" t="str">
        <f t="shared" ca="1" si="7"/>
        <v>URL 88</v>
      </c>
      <c r="DK2" s="121" t="str">
        <f t="shared" ca="1" si="7"/>
        <v>URL 89</v>
      </c>
      <c r="DL2" s="121" t="str">
        <f t="shared" ca="1" si="7"/>
        <v>URL 90</v>
      </c>
      <c r="DM2" s="121" t="str">
        <f t="shared" ca="1" si="7"/>
        <v>URL 91</v>
      </c>
      <c r="DN2" s="121" t="str">
        <f t="shared" ca="1" si="7"/>
        <v>URL 92</v>
      </c>
      <c r="DO2" s="121" t="str">
        <f t="shared" ca="1" si="7"/>
        <v>URL 93</v>
      </c>
      <c r="DP2" s="121" t="str">
        <f t="shared" ca="1" si="7"/>
        <v>URL 94</v>
      </c>
      <c r="DQ2" s="121" t="str">
        <f t="shared" ca="1" si="7"/>
        <v>URL 95</v>
      </c>
      <c r="DR2" s="121" t="str">
        <f t="shared" ca="1" si="7"/>
        <v>URL 96</v>
      </c>
      <c r="DS2" s="121" t="str">
        <f t="shared" ref="DS2:EX2" ca="1" si="8">IF(INDIRECT("'Statistics'!" &amp; ADDRESS(COLUMN()-12,3))="","",INDIRECT("'Statistics'!" &amp; ADDRESS(COLUMN()-12,3)))</f>
        <v>URL 97</v>
      </c>
      <c r="DT2" s="121" t="str">
        <f t="shared" ca="1" si="8"/>
        <v>URL 98</v>
      </c>
      <c r="DU2" s="121" t="str">
        <f t="shared" ca="1" si="8"/>
        <v>URL 99</v>
      </c>
      <c r="DV2" s="121" t="str">
        <f t="shared" ca="1" si="8"/>
        <v>URL 100</v>
      </c>
      <c r="DW2" s="121" t="str">
        <f t="shared" ca="1" si="8"/>
        <v>URL 101</v>
      </c>
      <c r="DX2" s="121" t="str">
        <f t="shared" ca="1" si="8"/>
        <v>URL 102</v>
      </c>
      <c r="DY2" s="121" t="str">
        <f t="shared" ca="1" si="8"/>
        <v>URL 103</v>
      </c>
      <c r="DZ2" s="121" t="str">
        <f t="shared" ca="1" si="8"/>
        <v>URL 104</v>
      </c>
      <c r="EA2" s="121" t="str">
        <f t="shared" ca="1" si="8"/>
        <v>URL 105</v>
      </c>
      <c r="EB2" s="121" t="str">
        <f t="shared" ca="1" si="8"/>
        <v>URL 106</v>
      </c>
      <c r="EC2" s="121" t="str">
        <f t="shared" ca="1" si="8"/>
        <v>URL 107</v>
      </c>
      <c r="ED2" s="121" t="str">
        <f t="shared" ca="1" si="8"/>
        <v>URL 108</v>
      </c>
      <c r="EE2" s="121" t="str">
        <f t="shared" ca="1" si="8"/>
        <v>URL 109</v>
      </c>
      <c r="EF2" s="121" t="str">
        <f t="shared" ca="1" si="8"/>
        <v>URL 110</v>
      </c>
      <c r="EG2" s="121" t="str">
        <f t="shared" ca="1" si="8"/>
        <v>URL 111</v>
      </c>
      <c r="EH2" s="121" t="str">
        <f t="shared" ca="1" si="8"/>
        <v>URL 112</v>
      </c>
      <c r="EI2" s="121" t="str">
        <f t="shared" ca="1" si="8"/>
        <v>URL 113</v>
      </c>
      <c r="EJ2" s="121" t="str">
        <f t="shared" ca="1" si="8"/>
        <v>URL 114</v>
      </c>
      <c r="EK2" s="121" t="str">
        <f t="shared" ca="1" si="8"/>
        <v>URL 115</v>
      </c>
      <c r="EL2" s="121" t="str">
        <f t="shared" ca="1" si="8"/>
        <v>URL 116</v>
      </c>
      <c r="EM2" s="121" t="str">
        <f t="shared" ca="1" si="8"/>
        <v>URL 117</v>
      </c>
      <c r="EN2" s="121" t="str">
        <f t="shared" ca="1" si="8"/>
        <v>URL 118</v>
      </c>
      <c r="EO2" s="121" t="str">
        <f t="shared" ca="1" si="8"/>
        <v>URL 119</v>
      </c>
      <c r="EP2" s="121" t="str">
        <f t="shared" ca="1" si="8"/>
        <v>URL 120</v>
      </c>
      <c r="EQ2" s="121" t="str">
        <f t="shared" ca="1" si="8"/>
        <v>URL 121</v>
      </c>
      <c r="ER2" s="121" t="str">
        <f t="shared" ca="1" si="8"/>
        <v>URL 122</v>
      </c>
      <c r="ES2" s="121" t="str">
        <f t="shared" ca="1" si="8"/>
        <v>URL 123</v>
      </c>
      <c r="ET2" s="121" t="str">
        <f t="shared" ca="1" si="8"/>
        <v>URL 124</v>
      </c>
      <c r="EU2" s="121" t="str">
        <f t="shared" ca="1" si="8"/>
        <v>URL 125</v>
      </c>
      <c r="EV2" s="121" t="str">
        <f t="shared" ca="1" si="8"/>
        <v>URL 126</v>
      </c>
      <c r="EW2" s="121" t="str">
        <f t="shared" ca="1" si="8"/>
        <v>URL 127</v>
      </c>
      <c r="EX2" s="121" t="str">
        <f t="shared" ca="1" si="8"/>
        <v>URL 128</v>
      </c>
      <c r="EY2" s="121" t="str">
        <f t="shared" ref="EY2:FT2" ca="1" si="9">IF(INDIRECT("'Statistics'!" &amp; ADDRESS(COLUMN()-12,3))="","",INDIRECT("'Statistics'!" &amp; ADDRESS(COLUMN()-12,3)))</f>
        <v>URL 129</v>
      </c>
      <c r="EZ2" s="121" t="str">
        <f t="shared" ca="1" si="9"/>
        <v>URL 130</v>
      </c>
      <c r="FA2" s="121" t="str">
        <f t="shared" ca="1" si="9"/>
        <v>URL 131</v>
      </c>
      <c r="FB2" s="121" t="str">
        <f t="shared" ca="1" si="9"/>
        <v>URL 132</v>
      </c>
      <c r="FC2" s="121" t="str">
        <f t="shared" ca="1" si="9"/>
        <v>URL 133</v>
      </c>
      <c r="FD2" s="121" t="str">
        <f t="shared" ca="1" si="9"/>
        <v>URL 134</v>
      </c>
      <c r="FE2" s="121" t="str">
        <f t="shared" ca="1" si="9"/>
        <v>URL 135</v>
      </c>
      <c r="FF2" s="121" t="str">
        <f t="shared" ca="1" si="9"/>
        <v>URL 136</v>
      </c>
      <c r="FG2" s="121" t="str">
        <f t="shared" ca="1" si="9"/>
        <v>URL 137</v>
      </c>
      <c r="FH2" s="121" t="str">
        <f t="shared" ca="1" si="9"/>
        <v>URL 138</v>
      </c>
      <c r="FI2" s="121" t="str">
        <f t="shared" ca="1" si="9"/>
        <v>URL 139</v>
      </c>
      <c r="FJ2" s="121" t="str">
        <f t="shared" ca="1" si="9"/>
        <v>URL 140</v>
      </c>
      <c r="FK2" s="121" t="str">
        <f t="shared" ca="1" si="9"/>
        <v>URL 141</v>
      </c>
      <c r="FL2" s="121" t="str">
        <f t="shared" ca="1" si="9"/>
        <v>URL 142</v>
      </c>
      <c r="FM2" s="121" t="str">
        <f t="shared" ca="1" si="9"/>
        <v>URL 143</v>
      </c>
      <c r="FN2" s="121" t="str">
        <f t="shared" ca="1" si="9"/>
        <v>URL 144</v>
      </c>
      <c r="FO2" s="121" t="str">
        <f t="shared" ca="1" si="9"/>
        <v>URL 145</v>
      </c>
      <c r="FP2" s="121" t="str">
        <f t="shared" ca="1" si="9"/>
        <v>URL 146</v>
      </c>
      <c r="FQ2" s="121" t="str">
        <f t="shared" ca="1" si="9"/>
        <v>URL 147</v>
      </c>
      <c r="FR2" s="121" t="str">
        <f t="shared" ca="1" si="9"/>
        <v>URL 148</v>
      </c>
      <c r="FS2" s="121" t="str">
        <f t="shared" ca="1" si="9"/>
        <v>URL 149</v>
      </c>
      <c r="FT2" s="121" t="str">
        <f t="shared" ca="1" si="9"/>
        <v>URL 150</v>
      </c>
    </row>
    <row r="3" spans="1:177" s="58" customFormat="1" ht="20.65" x14ac:dyDescent="0.35">
      <c r="A3" s="117"/>
      <c r="B3" s="114"/>
      <c r="C3" s="114"/>
      <c r="D3" s="114"/>
      <c r="E3" s="114"/>
      <c r="F3" s="114"/>
      <c r="G3" s="114"/>
      <c r="H3" s="114"/>
      <c r="I3" s="114"/>
      <c r="J3" s="114"/>
      <c r="K3" s="114"/>
      <c r="L3" s="114"/>
      <c r="M3" s="114"/>
      <c r="N3" s="114"/>
      <c r="O3" s="114"/>
      <c r="P3" s="114"/>
      <c r="Q3" s="114"/>
      <c r="R3" s="114"/>
      <c r="S3" s="114"/>
      <c r="T3" s="114"/>
      <c r="U3" s="114"/>
      <c r="V3" s="114"/>
      <c r="W3" s="114"/>
      <c r="X3" s="114"/>
      <c r="Y3" s="114"/>
      <c r="Z3" s="119"/>
      <c r="AA3" s="120" t="s">
        <v>589</v>
      </c>
      <c r="AB3" s="52" t="s">
        <v>590</v>
      </c>
      <c r="AC3" s="52" t="s">
        <v>591</v>
      </c>
      <c r="AD3" s="52" t="s">
        <v>592</v>
      </c>
      <c r="AE3" s="52" t="s">
        <v>593</v>
      </c>
      <c r="AF3" s="52" t="s">
        <v>594</v>
      </c>
      <c r="AG3" s="52" t="s">
        <v>595</v>
      </c>
      <c r="AH3" s="52" t="s">
        <v>596</v>
      </c>
      <c r="AI3" s="52" t="s">
        <v>597</v>
      </c>
      <c r="AJ3" s="52" t="s">
        <v>598</v>
      </c>
      <c r="AK3" s="52" t="s">
        <v>599</v>
      </c>
      <c r="AL3" s="52" t="s">
        <v>600</v>
      </c>
      <c r="AM3" s="52" t="s">
        <v>601</v>
      </c>
      <c r="AN3" s="52" t="s">
        <v>602</v>
      </c>
      <c r="AO3" s="52" t="s">
        <v>603</v>
      </c>
      <c r="AP3" s="52" t="s">
        <v>604</v>
      </c>
      <c r="AQ3" s="52" t="s">
        <v>605</v>
      </c>
      <c r="AR3" s="52" t="s">
        <v>606</v>
      </c>
      <c r="AS3" s="52" t="s">
        <v>607</v>
      </c>
      <c r="AT3" s="52" t="s">
        <v>608</v>
      </c>
      <c r="AU3" s="52" t="s">
        <v>609</v>
      </c>
      <c r="AV3" s="52" t="s">
        <v>610</v>
      </c>
      <c r="AW3" s="52" t="s">
        <v>611</v>
      </c>
      <c r="AX3" s="52" t="s">
        <v>612</v>
      </c>
      <c r="AY3" s="52" t="s">
        <v>733</v>
      </c>
      <c r="AZ3" s="52" t="s">
        <v>734</v>
      </c>
      <c r="BA3" s="52" t="s">
        <v>613</v>
      </c>
      <c r="BB3" s="52" t="s">
        <v>614</v>
      </c>
      <c r="BC3" s="52" t="s">
        <v>615</v>
      </c>
      <c r="BD3" s="52" t="s">
        <v>735</v>
      </c>
      <c r="BE3" s="52" t="s">
        <v>616</v>
      </c>
      <c r="BF3" s="52" t="s">
        <v>617</v>
      </c>
      <c r="BG3" s="52" t="s">
        <v>618</v>
      </c>
      <c r="BH3" s="52" t="s">
        <v>619</v>
      </c>
      <c r="BI3" s="52" t="s">
        <v>620</v>
      </c>
      <c r="BJ3" s="52" t="s">
        <v>621</v>
      </c>
      <c r="BK3" s="52" t="s">
        <v>622</v>
      </c>
      <c r="BL3" s="52" t="s">
        <v>623</v>
      </c>
      <c r="BM3" s="52" t="s">
        <v>624</v>
      </c>
      <c r="BN3" s="52" t="s">
        <v>625</v>
      </c>
      <c r="BO3" s="52" t="s">
        <v>626</v>
      </c>
      <c r="BP3" s="52" t="s">
        <v>627</v>
      </c>
      <c r="BQ3" s="52" t="s">
        <v>628</v>
      </c>
      <c r="BR3" s="52" t="s">
        <v>629</v>
      </c>
      <c r="BS3" s="52" t="s">
        <v>630</v>
      </c>
      <c r="BT3" s="52" t="s">
        <v>631</v>
      </c>
      <c r="BU3" s="52" t="s">
        <v>632</v>
      </c>
      <c r="BV3" s="52" t="s">
        <v>633</v>
      </c>
      <c r="BW3" s="52" t="s">
        <v>634</v>
      </c>
      <c r="BX3" s="52" t="s">
        <v>635</v>
      </c>
      <c r="BY3" s="52" t="s">
        <v>636</v>
      </c>
      <c r="BZ3" s="52" t="s">
        <v>637</v>
      </c>
      <c r="CA3" s="52" t="s">
        <v>638</v>
      </c>
      <c r="CB3" s="52" t="s">
        <v>639</v>
      </c>
      <c r="CC3" s="52" t="s">
        <v>640</v>
      </c>
      <c r="CD3" s="52" t="s">
        <v>641</v>
      </c>
      <c r="CE3" s="52" t="s">
        <v>642</v>
      </c>
      <c r="CF3" s="52" t="s">
        <v>643</v>
      </c>
      <c r="CG3" s="52" t="s">
        <v>644</v>
      </c>
      <c r="CH3" s="52" t="s">
        <v>645</v>
      </c>
      <c r="CI3" s="52" t="s">
        <v>646</v>
      </c>
      <c r="CJ3" s="52" t="s">
        <v>647</v>
      </c>
      <c r="CK3" s="52" t="s">
        <v>736</v>
      </c>
      <c r="CL3" s="52" t="s">
        <v>648</v>
      </c>
      <c r="CM3" s="52" t="s">
        <v>649</v>
      </c>
      <c r="CN3" s="52" t="s">
        <v>737</v>
      </c>
      <c r="CO3" s="52" t="s">
        <v>650</v>
      </c>
      <c r="CP3" s="52" t="s">
        <v>651</v>
      </c>
      <c r="CQ3" s="52" t="s">
        <v>652</v>
      </c>
      <c r="CR3" s="52" t="s">
        <v>653</v>
      </c>
      <c r="CS3" s="52" t="s">
        <v>654</v>
      </c>
      <c r="CT3" s="52" t="s">
        <v>655</v>
      </c>
      <c r="CU3" s="52" t="s">
        <v>656</v>
      </c>
      <c r="CV3" s="52" t="s">
        <v>657</v>
      </c>
      <c r="CW3" s="52" t="s">
        <v>658</v>
      </c>
      <c r="CX3" s="52" t="s">
        <v>659</v>
      </c>
      <c r="CY3" s="52" t="s">
        <v>660</v>
      </c>
      <c r="CZ3" s="52" t="s">
        <v>661</v>
      </c>
      <c r="DA3" s="52" t="s">
        <v>662</v>
      </c>
      <c r="DB3" s="52" t="s">
        <v>663</v>
      </c>
      <c r="DC3" s="52" t="s">
        <v>664</v>
      </c>
      <c r="DD3" s="52" t="s">
        <v>665</v>
      </c>
      <c r="DE3" s="52" t="s">
        <v>666</v>
      </c>
      <c r="DF3" s="52" t="s">
        <v>667</v>
      </c>
      <c r="DG3" s="52" t="s">
        <v>668</v>
      </c>
      <c r="DH3" s="52" t="s">
        <v>669</v>
      </c>
      <c r="DI3" s="52" t="s">
        <v>670</v>
      </c>
      <c r="DJ3" s="52" t="s">
        <v>671</v>
      </c>
      <c r="DK3" s="52" t="s">
        <v>672</v>
      </c>
      <c r="DL3" s="52" t="s">
        <v>673</v>
      </c>
      <c r="DM3" s="52" t="s">
        <v>674</v>
      </c>
      <c r="DN3" s="52" t="s">
        <v>675</v>
      </c>
      <c r="DO3" s="52" t="s">
        <v>676</v>
      </c>
      <c r="DP3" s="52" t="s">
        <v>677</v>
      </c>
      <c r="DQ3" s="52" t="s">
        <v>678</v>
      </c>
      <c r="DR3" s="52" t="s">
        <v>679</v>
      </c>
      <c r="DS3" s="52" t="s">
        <v>680</v>
      </c>
      <c r="DT3" s="52" t="s">
        <v>681</v>
      </c>
      <c r="DU3" s="52" t="s">
        <v>682</v>
      </c>
      <c r="DV3" s="52" t="s">
        <v>683</v>
      </c>
      <c r="DW3" s="52" t="s">
        <v>684</v>
      </c>
      <c r="DX3" s="52" t="s">
        <v>738</v>
      </c>
      <c r="DY3" s="52" t="s">
        <v>685</v>
      </c>
      <c r="DZ3" s="52" t="s">
        <v>686</v>
      </c>
      <c r="EA3" s="52" t="s">
        <v>687</v>
      </c>
      <c r="EB3" s="52" t="s">
        <v>688</v>
      </c>
      <c r="EC3" s="52" t="s">
        <v>689</v>
      </c>
      <c r="ED3" s="52" t="s">
        <v>690</v>
      </c>
      <c r="EE3" s="52" t="s">
        <v>691</v>
      </c>
      <c r="EF3" s="52" t="s">
        <v>692</v>
      </c>
      <c r="EG3" s="52" t="s">
        <v>693</v>
      </c>
      <c r="EH3" s="52" t="s">
        <v>694</v>
      </c>
      <c r="EI3" s="52" t="s">
        <v>695</v>
      </c>
      <c r="EJ3" s="52" t="s">
        <v>696</v>
      </c>
      <c r="EK3" s="52" t="s">
        <v>697</v>
      </c>
      <c r="EL3" s="52" t="s">
        <v>698</v>
      </c>
      <c r="EM3" s="52" t="s">
        <v>699</v>
      </c>
      <c r="EN3" s="52" t="s">
        <v>700</v>
      </c>
      <c r="EO3" s="52" t="s">
        <v>701</v>
      </c>
      <c r="EP3" s="52" t="s">
        <v>702</v>
      </c>
      <c r="EQ3" s="52" t="s">
        <v>703</v>
      </c>
      <c r="ER3" s="52" t="s">
        <v>704</v>
      </c>
      <c r="ES3" s="52" t="s">
        <v>705</v>
      </c>
      <c r="ET3" s="52" t="s">
        <v>706</v>
      </c>
      <c r="EU3" s="52" t="s">
        <v>707</v>
      </c>
      <c r="EV3" s="52" t="s">
        <v>708</v>
      </c>
      <c r="EW3" s="52" t="s">
        <v>709</v>
      </c>
      <c r="EX3" s="52" t="s">
        <v>710</v>
      </c>
      <c r="EY3" s="52" t="s">
        <v>711</v>
      </c>
      <c r="EZ3" s="52" t="s">
        <v>712</v>
      </c>
      <c r="FA3" s="52" t="s">
        <v>713</v>
      </c>
      <c r="FB3" s="52" t="s">
        <v>714</v>
      </c>
      <c r="FC3" s="52" t="s">
        <v>715</v>
      </c>
      <c r="FD3" s="52" t="s">
        <v>716</v>
      </c>
      <c r="FE3" s="52" t="s">
        <v>717</v>
      </c>
      <c r="FF3" s="52" t="s">
        <v>718</v>
      </c>
      <c r="FG3" s="52" t="s">
        <v>719</v>
      </c>
      <c r="FH3" s="52" t="s">
        <v>720</v>
      </c>
      <c r="FI3" s="52" t="s">
        <v>721</v>
      </c>
      <c r="FJ3" s="52" t="s">
        <v>722</v>
      </c>
      <c r="FK3" s="52" t="s">
        <v>723</v>
      </c>
      <c r="FL3" s="52" t="s">
        <v>724</v>
      </c>
      <c r="FM3" s="52" t="s">
        <v>725</v>
      </c>
      <c r="FN3" s="52" t="s">
        <v>726</v>
      </c>
      <c r="FO3" s="52" t="s">
        <v>727</v>
      </c>
      <c r="FP3" s="52" t="s">
        <v>728</v>
      </c>
      <c r="FQ3" s="52" t="s">
        <v>729</v>
      </c>
      <c r="FR3" s="52" t="s">
        <v>730</v>
      </c>
      <c r="FS3" s="52" t="s">
        <v>731</v>
      </c>
      <c r="FT3" s="52" t="s">
        <v>732</v>
      </c>
    </row>
    <row r="4" spans="1:177" s="58" customFormat="1" ht="26.25" x14ac:dyDescent="0.35">
      <c r="A4" s="124" t="s">
        <v>67</v>
      </c>
      <c r="B4" s="124" t="s">
        <v>373</v>
      </c>
      <c r="C4" s="124" t="s">
        <v>68</v>
      </c>
      <c r="D4" s="124" t="s">
        <v>374</v>
      </c>
      <c r="E4" s="124" t="s">
        <v>375</v>
      </c>
      <c r="F4" s="125" t="s">
        <v>274</v>
      </c>
      <c r="G4" s="125" t="s">
        <v>275</v>
      </c>
      <c r="H4" s="125" t="s">
        <v>275</v>
      </c>
      <c r="I4" s="125" t="s">
        <v>275</v>
      </c>
      <c r="J4" s="125" t="s">
        <v>275</v>
      </c>
      <c r="K4" s="125" t="s">
        <v>275</v>
      </c>
      <c r="L4" s="125" t="s">
        <v>275</v>
      </c>
      <c r="M4" s="125" t="s">
        <v>275</v>
      </c>
      <c r="N4" s="125" t="s">
        <v>275</v>
      </c>
      <c r="O4" s="125" t="s">
        <v>275</v>
      </c>
      <c r="P4" s="125" t="s">
        <v>275</v>
      </c>
      <c r="Q4" s="125" t="s">
        <v>275</v>
      </c>
      <c r="R4" s="125" t="s">
        <v>275</v>
      </c>
      <c r="S4" s="125" t="s">
        <v>275</v>
      </c>
      <c r="T4" s="125" t="s">
        <v>275</v>
      </c>
      <c r="U4" s="125" t="s">
        <v>275</v>
      </c>
      <c r="V4" s="125" t="s">
        <v>275</v>
      </c>
      <c r="W4" s="125" t="s">
        <v>275</v>
      </c>
      <c r="X4" s="125" t="s">
        <v>140</v>
      </c>
      <c r="Y4" s="125" t="s">
        <v>771</v>
      </c>
      <c r="Z4" s="126" t="s">
        <v>225</v>
      </c>
      <c r="AA4" s="59" t="str">
        <f>COUNTIF(AA5:AA1001,"Fail") &amp; " Fault" &amp; IF(COUNTIF(AA5:AA1001,"Fail")=1,"","s")</f>
        <v>0 Faults</v>
      </c>
      <c r="AB4" s="59" t="str">
        <f>COUNTIF(AB5:AB1001,"Fail") &amp; " Fault" &amp; IF(COUNTIF(AB5:AB1001,"Fail")=1,"","s")</f>
        <v>0 Faults</v>
      </c>
      <c r="AC4" s="59" t="str">
        <f>COUNTIF(AC5:AC1001,"Fail") &amp; " Fault" &amp; IF(COUNTIF(AC5:AC1001,"Fail")=1,"","s")</f>
        <v>0 Faults</v>
      </c>
      <c r="AD4" s="59" t="str">
        <f t="shared" ref="AD4:BX4" si="10">COUNTIF(AD5:AD1001,"Fail") &amp; " Fault" &amp; IF(COUNTIF(AD5:AD1001,"Fail")=1,"","s")</f>
        <v>0 Faults</v>
      </c>
      <c r="AE4" s="59" t="str">
        <f t="shared" si="10"/>
        <v>0 Faults</v>
      </c>
      <c r="AF4" s="59" t="str">
        <f t="shared" si="10"/>
        <v>2 Faults</v>
      </c>
      <c r="AG4" s="59" t="str">
        <f t="shared" si="10"/>
        <v>0 Faults</v>
      </c>
      <c r="AH4" s="59" t="str">
        <f t="shared" si="10"/>
        <v>0 Faults</v>
      </c>
      <c r="AI4" s="59" t="str">
        <f t="shared" si="10"/>
        <v>0 Faults</v>
      </c>
      <c r="AJ4" s="59" t="str">
        <f t="shared" si="10"/>
        <v>0 Faults</v>
      </c>
      <c r="AK4" s="59" t="str">
        <f t="shared" si="10"/>
        <v>0 Faults</v>
      </c>
      <c r="AL4" s="59" t="str">
        <f t="shared" si="10"/>
        <v>0 Faults</v>
      </c>
      <c r="AM4" s="59" t="str">
        <f t="shared" si="10"/>
        <v>0 Faults</v>
      </c>
      <c r="AN4" s="59" t="str">
        <f t="shared" si="10"/>
        <v>0 Faults</v>
      </c>
      <c r="AO4" s="59" t="str">
        <f t="shared" si="10"/>
        <v>0 Faults</v>
      </c>
      <c r="AP4" s="59" t="str">
        <f t="shared" si="10"/>
        <v>0 Faults</v>
      </c>
      <c r="AQ4" s="59" t="str">
        <f t="shared" si="10"/>
        <v>0 Faults</v>
      </c>
      <c r="AR4" s="59" t="str">
        <f t="shared" si="10"/>
        <v>0 Faults</v>
      </c>
      <c r="AS4" s="59" t="str">
        <f t="shared" si="10"/>
        <v>0 Faults</v>
      </c>
      <c r="AT4" s="59" t="str">
        <f t="shared" si="10"/>
        <v>0 Faults</v>
      </c>
      <c r="AU4" s="59" t="str">
        <f t="shared" si="10"/>
        <v>0 Faults</v>
      </c>
      <c r="AV4" s="59" t="str">
        <f t="shared" si="10"/>
        <v>0 Faults</v>
      </c>
      <c r="AW4" s="59" t="str">
        <f t="shared" si="10"/>
        <v>0 Faults</v>
      </c>
      <c r="AX4" s="59" t="str">
        <f t="shared" si="10"/>
        <v>0 Faults</v>
      </c>
      <c r="AY4" s="59" t="str">
        <f t="shared" si="10"/>
        <v>0 Faults</v>
      </c>
      <c r="AZ4" s="59" t="str">
        <f t="shared" si="10"/>
        <v>0 Faults</v>
      </c>
      <c r="BA4" s="59" t="str">
        <f t="shared" si="10"/>
        <v>0 Faults</v>
      </c>
      <c r="BB4" s="59" t="str">
        <f t="shared" si="10"/>
        <v>0 Faults</v>
      </c>
      <c r="BC4" s="59" t="str">
        <f t="shared" si="10"/>
        <v>0 Faults</v>
      </c>
      <c r="BD4" s="59" t="str">
        <f t="shared" si="10"/>
        <v>0 Faults</v>
      </c>
      <c r="BE4" s="59" t="str">
        <f t="shared" si="10"/>
        <v>0 Faults</v>
      </c>
      <c r="BF4" s="59" t="str">
        <f t="shared" si="10"/>
        <v>0 Faults</v>
      </c>
      <c r="BG4" s="59" t="str">
        <f t="shared" si="10"/>
        <v>0 Faults</v>
      </c>
      <c r="BH4" s="59" t="str">
        <f t="shared" si="10"/>
        <v>0 Faults</v>
      </c>
      <c r="BI4" s="59" t="str">
        <f t="shared" si="10"/>
        <v>0 Faults</v>
      </c>
      <c r="BJ4" s="59" t="str">
        <f t="shared" si="10"/>
        <v>0 Faults</v>
      </c>
      <c r="BK4" s="59" t="str">
        <f t="shared" si="10"/>
        <v>0 Faults</v>
      </c>
      <c r="BL4" s="59" t="str">
        <f t="shared" si="10"/>
        <v>0 Faults</v>
      </c>
      <c r="BM4" s="59" t="str">
        <f t="shared" si="10"/>
        <v>0 Faults</v>
      </c>
      <c r="BN4" s="59" t="str">
        <f t="shared" si="10"/>
        <v>0 Faults</v>
      </c>
      <c r="BO4" s="59" t="str">
        <f t="shared" si="10"/>
        <v>0 Faults</v>
      </c>
      <c r="BP4" s="59" t="str">
        <f t="shared" si="10"/>
        <v>0 Faults</v>
      </c>
      <c r="BQ4" s="59" t="str">
        <f t="shared" si="10"/>
        <v>0 Faults</v>
      </c>
      <c r="BR4" s="59" t="str">
        <f t="shared" si="10"/>
        <v>0 Faults</v>
      </c>
      <c r="BS4" s="59" t="str">
        <f t="shared" si="10"/>
        <v>0 Faults</v>
      </c>
      <c r="BT4" s="59" t="str">
        <f t="shared" si="10"/>
        <v>0 Faults</v>
      </c>
      <c r="BU4" s="59" t="str">
        <f t="shared" si="10"/>
        <v>0 Faults</v>
      </c>
      <c r="BV4" s="59" t="str">
        <f t="shared" si="10"/>
        <v>0 Faults</v>
      </c>
      <c r="BW4" s="59" t="str">
        <f t="shared" si="10"/>
        <v>0 Faults</v>
      </c>
      <c r="BX4" s="59" t="str">
        <f t="shared" si="10"/>
        <v>0 Faults</v>
      </c>
      <c r="BY4" s="59" t="str">
        <f t="shared" ref="BY4:EJ4" si="11">COUNTIF(BY5:BY1001,"Fail") &amp; " Fault" &amp; IF(COUNTIF(BY5:BY1001,"Fail")=1,"","s")</f>
        <v>0 Faults</v>
      </c>
      <c r="BZ4" s="59" t="str">
        <f t="shared" si="11"/>
        <v>0 Faults</v>
      </c>
      <c r="CA4" s="59" t="str">
        <f t="shared" si="11"/>
        <v>0 Faults</v>
      </c>
      <c r="CB4" s="59" t="str">
        <f t="shared" si="11"/>
        <v>0 Faults</v>
      </c>
      <c r="CC4" s="59" t="str">
        <f t="shared" si="11"/>
        <v>0 Faults</v>
      </c>
      <c r="CD4" s="59" t="str">
        <f t="shared" si="11"/>
        <v>0 Faults</v>
      </c>
      <c r="CE4" s="59" t="str">
        <f t="shared" si="11"/>
        <v>0 Faults</v>
      </c>
      <c r="CF4" s="59" t="str">
        <f t="shared" si="11"/>
        <v>0 Faults</v>
      </c>
      <c r="CG4" s="59" t="str">
        <f t="shared" si="11"/>
        <v>0 Faults</v>
      </c>
      <c r="CH4" s="59" t="str">
        <f t="shared" si="11"/>
        <v>0 Faults</v>
      </c>
      <c r="CI4" s="59" t="str">
        <f t="shared" si="11"/>
        <v>0 Faults</v>
      </c>
      <c r="CJ4" s="59" t="str">
        <f t="shared" si="11"/>
        <v>0 Faults</v>
      </c>
      <c r="CK4" s="59" t="str">
        <f t="shared" si="11"/>
        <v>0 Faults</v>
      </c>
      <c r="CL4" s="59" t="str">
        <f t="shared" si="11"/>
        <v>0 Faults</v>
      </c>
      <c r="CM4" s="59" t="str">
        <f t="shared" si="11"/>
        <v>0 Faults</v>
      </c>
      <c r="CN4" s="59" t="str">
        <f t="shared" si="11"/>
        <v>0 Faults</v>
      </c>
      <c r="CO4" s="59" t="str">
        <f t="shared" si="11"/>
        <v>0 Faults</v>
      </c>
      <c r="CP4" s="59" t="str">
        <f t="shared" si="11"/>
        <v>0 Faults</v>
      </c>
      <c r="CQ4" s="59" t="str">
        <f t="shared" si="11"/>
        <v>0 Faults</v>
      </c>
      <c r="CR4" s="59" t="str">
        <f t="shared" si="11"/>
        <v>0 Faults</v>
      </c>
      <c r="CS4" s="59" t="str">
        <f t="shared" si="11"/>
        <v>0 Faults</v>
      </c>
      <c r="CT4" s="59" t="str">
        <f t="shared" si="11"/>
        <v>0 Faults</v>
      </c>
      <c r="CU4" s="59" t="str">
        <f t="shared" si="11"/>
        <v>0 Faults</v>
      </c>
      <c r="CV4" s="59" t="str">
        <f t="shared" si="11"/>
        <v>0 Faults</v>
      </c>
      <c r="CW4" s="59" t="str">
        <f t="shared" si="11"/>
        <v>0 Faults</v>
      </c>
      <c r="CX4" s="59" t="str">
        <f t="shared" si="11"/>
        <v>0 Faults</v>
      </c>
      <c r="CY4" s="59" t="str">
        <f t="shared" si="11"/>
        <v>0 Faults</v>
      </c>
      <c r="CZ4" s="59" t="str">
        <f t="shared" si="11"/>
        <v>0 Faults</v>
      </c>
      <c r="DA4" s="59" t="str">
        <f t="shared" si="11"/>
        <v>0 Faults</v>
      </c>
      <c r="DB4" s="59" t="str">
        <f t="shared" si="11"/>
        <v>0 Faults</v>
      </c>
      <c r="DC4" s="59" t="str">
        <f t="shared" si="11"/>
        <v>0 Faults</v>
      </c>
      <c r="DD4" s="59" t="str">
        <f t="shared" si="11"/>
        <v>0 Faults</v>
      </c>
      <c r="DE4" s="59" t="str">
        <f t="shared" si="11"/>
        <v>0 Faults</v>
      </c>
      <c r="DF4" s="59" t="str">
        <f t="shared" si="11"/>
        <v>0 Faults</v>
      </c>
      <c r="DG4" s="59" t="str">
        <f t="shared" si="11"/>
        <v>0 Faults</v>
      </c>
      <c r="DH4" s="59" t="str">
        <f t="shared" si="11"/>
        <v>0 Faults</v>
      </c>
      <c r="DI4" s="59" t="str">
        <f t="shared" si="11"/>
        <v>0 Faults</v>
      </c>
      <c r="DJ4" s="59" t="str">
        <f t="shared" si="11"/>
        <v>0 Faults</v>
      </c>
      <c r="DK4" s="59" t="str">
        <f t="shared" si="11"/>
        <v>0 Faults</v>
      </c>
      <c r="DL4" s="59" t="str">
        <f t="shared" si="11"/>
        <v>0 Faults</v>
      </c>
      <c r="DM4" s="59" t="str">
        <f t="shared" si="11"/>
        <v>0 Faults</v>
      </c>
      <c r="DN4" s="59" t="str">
        <f t="shared" si="11"/>
        <v>0 Faults</v>
      </c>
      <c r="DO4" s="59" t="str">
        <f t="shared" si="11"/>
        <v>0 Faults</v>
      </c>
      <c r="DP4" s="59" t="str">
        <f t="shared" si="11"/>
        <v>0 Faults</v>
      </c>
      <c r="DQ4" s="59" t="str">
        <f t="shared" si="11"/>
        <v>0 Faults</v>
      </c>
      <c r="DR4" s="59" t="str">
        <f t="shared" si="11"/>
        <v>0 Faults</v>
      </c>
      <c r="DS4" s="59" t="str">
        <f t="shared" si="11"/>
        <v>0 Faults</v>
      </c>
      <c r="DT4" s="59" t="str">
        <f t="shared" si="11"/>
        <v>0 Faults</v>
      </c>
      <c r="DU4" s="59" t="str">
        <f t="shared" si="11"/>
        <v>0 Faults</v>
      </c>
      <c r="DV4" s="59" t="str">
        <f t="shared" si="11"/>
        <v>0 Faults</v>
      </c>
      <c r="DW4" s="59" t="str">
        <f t="shared" si="11"/>
        <v>0 Faults</v>
      </c>
      <c r="DX4" s="59" t="str">
        <f t="shared" si="11"/>
        <v>0 Faults</v>
      </c>
      <c r="DY4" s="59" t="str">
        <f t="shared" si="11"/>
        <v>0 Faults</v>
      </c>
      <c r="DZ4" s="59" t="str">
        <f t="shared" si="11"/>
        <v>0 Faults</v>
      </c>
      <c r="EA4" s="59" t="str">
        <f t="shared" si="11"/>
        <v>0 Faults</v>
      </c>
      <c r="EB4" s="59" t="str">
        <f t="shared" si="11"/>
        <v>0 Faults</v>
      </c>
      <c r="EC4" s="59" t="str">
        <f t="shared" si="11"/>
        <v>0 Faults</v>
      </c>
      <c r="ED4" s="59" t="str">
        <f t="shared" si="11"/>
        <v>0 Faults</v>
      </c>
      <c r="EE4" s="59" t="str">
        <f t="shared" si="11"/>
        <v>0 Faults</v>
      </c>
      <c r="EF4" s="59" t="str">
        <f t="shared" si="11"/>
        <v>0 Faults</v>
      </c>
      <c r="EG4" s="59" t="str">
        <f t="shared" si="11"/>
        <v>0 Faults</v>
      </c>
      <c r="EH4" s="59" t="str">
        <f t="shared" si="11"/>
        <v>0 Faults</v>
      </c>
      <c r="EI4" s="59" t="str">
        <f t="shared" si="11"/>
        <v>0 Faults</v>
      </c>
      <c r="EJ4" s="59" t="str">
        <f t="shared" si="11"/>
        <v>0 Faults</v>
      </c>
      <c r="EK4" s="59" t="str">
        <f t="shared" ref="EK4:FT4" si="12">COUNTIF(EK5:EK1001,"Fail") &amp; " Fault" &amp; IF(COUNTIF(EK5:EK1001,"Fail")=1,"","s")</f>
        <v>0 Faults</v>
      </c>
      <c r="EL4" s="59" t="str">
        <f t="shared" si="12"/>
        <v>0 Faults</v>
      </c>
      <c r="EM4" s="59" t="str">
        <f t="shared" si="12"/>
        <v>0 Faults</v>
      </c>
      <c r="EN4" s="59" t="str">
        <f t="shared" si="12"/>
        <v>0 Faults</v>
      </c>
      <c r="EO4" s="59" t="str">
        <f t="shared" si="12"/>
        <v>0 Faults</v>
      </c>
      <c r="EP4" s="59" t="str">
        <f t="shared" si="12"/>
        <v>0 Faults</v>
      </c>
      <c r="EQ4" s="59" t="str">
        <f t="shared" si="12"/>
        <v>0 Faults</v>
      </c>
      <c r="ER4" s="59" t="str">
        <f t="shared" si="12"/>
        <v>0 Faults</v>
      </c>
      <c r="ES4" s="59" t="str">
        <f t="shared" si="12"/>
        <v>0 Faults</v>
      </c>
      <c r="ET4" s="59" t="str">
        <f t="shared" si="12"/>
        <v>0 Faults</v>
      </c>
      <c r="EU4" s="59" t="str">
        <f t="shared" si="12"/>
        <v>0 Faults</v>
      </c>
      <c r="EV4" s="59" t="str">
        <f t="shared" si="12"/>
        <v>0 Faults</v>
      </c>
      <c r="EW4" s="59" t="str">
        <f t="shared" si="12"/>
        <v>0 Faults</v>
      </c>
      <c r="EX4" s="59" t="str">
        <f t="shared" si="12"/>
        <v>0 Faults</v>
      </c>
      <c r="EY4" s="59" t="str">
        <f t="shared" si="12"/>
        <v>0 Faults</v>
      </c>
      <c r="EZ4" s="59" t="str">
        <f t="shared" si="12"/>
        <v>0 Faults</v>
      </c>
      <c r="FA4" s="59" t="str">
        <f t="shared" si="12"/>
        <v>0 Faults</v>
      </c>
      <c r="FB4" s="59" t="str">
        <f t="shared" si="12"/>
        <v>0 Faults</v>
      </c>
      <c r="FC4" s="59" t="str">
        <f t="shared" si="12"/>
        <v>0 Faults</v>
      </c>
      <c r="FD4" s="59" t="str">
        <f t="shared" si="12"/>
        <v>0 Faults</v>
      </c>
      <c r="FE4" s="59" t="str">
        <f t="shared" si="12"/>
        <v>0 Faults</v>
      </c>
      <c r="FF4" s="59" t="str">
        <f t="shared" si="12"/>
        <v>0 Faults</v>
      </c>
      <c r="FG4" s="59" t="str">
        <f t="shared" si="12"/>
        <v>0 Faults</v>
      </c>
      <c r="FH4" s="59" t="str">
        <f t="shared" si="12"/>
        <v>0 Faults</v>
      </c>
      <c r="FI4" s="59" t="str">
        <f t="shared" si="12"/>
        <v>0 Faults</v>
      </c>
      <c r="FJ4" s="59" t="str">
        <f t="shared" si="12"/>
        <v>0 Faults</v>
      </c>
      <c r="FK4" s="59" t="str">
        <f t="shared" si="12"/>
        <v>0 Faults</v>
      </c>
      <c r="FL4" s="59" t="str">
        <f t="shared" si="12"/>
        <v>0 Faults</v>
      </c>
      <c r="FM4" s="59" t="str">
        <f t="shared" si="12"/>
        <v>0 Faults</v>
      </c>
      <c r="FN4" s="59" t="str">
        <f t="shared" si="12"/>
        <v>0 Faults</v>
      </c>
      <c r="FO4" s="59" t="str">
        <f t="shared" si="12"/>
        <v>0 Faults</v>
      </c>
      <c r="FP4" s="59" t="str">
        <f t="shared" si="12"/>
        <v>0 Faults</v>
      </c>
      <c r="FQ4" s="59" t="str">
        <f t="shared" si="12"/>
        <v>0 Faults</v>
      </c>
      <c r="FR4" s="59" t="str">
        <f t="shared" si="12"/>
        <v>0 Faults</v>
      </c>
      <c r="FS4" s="59" t="str">
        <f t="shared" si="12"/>
        <v>0 Faults</v>
      </c>
      <c r="FT4" s="59" t="str">
        <f t="shared" si="12"/>
        <v>0 Faults</v>
      </c>
    </row>
    <row r="5" spans="1:177" s="38" customFormat="1" ht="95" customHeight="1" x14ac:dyDescent="0.35">
      <c r="A5" s="39" t="s">
        <v>1254</v>
      </c>
      <c r="B5" s="39" t="s">
        <v>1255</v>
      </c>
      <c r="C5" s="41"/>
      <c r="D5" s="41"/>
      <c r="E5" s="39" t="s">
        <v>1264</v>
      </c>
      <c r="F5" s="35" t="s">
        <v>1257</v>
      </c>
      <c r="G5" s="35" t="s">
        <v>1259</v>
      </c>
      <c r="H5" s="35"/>
      <c r="I5" s="35"/>
      <c r="J5" s="35"/>
      <c r="K5" s="35"/>
      <c r="L5" s="35"/>
      <c r="M5" s="35"/>
      <c r="N5" s="35"/>
      <c r="O5" s="35"/>
      <c r="P5" s="35"/>
      <c r="Q5" s="35"/>
      <c r="R5" s="35"/>
      <c r="S5" s="35"/>
      <c r="T5" s="35"/>
      <c r="U5" s="35"/>
      <c r="V5" s="35"/>
      <c r="W5" s="35"/>
      <c r="X5" s="35">
        <v>1.1000000000000001</v>
      </c>
      <c r="Y5" s="35" t="s">
        <v>382</v>
      </c>
      <c r="Z5" s="52" t="str">
        <f>IF(OR(Y5="",Y5="No")=TRUE,IF(X5="","",IF(X5&gt;=3,"Pass","Fail")),"Exempt")</f>
        <v>Fail</v>
      </c>
      <c r="AA5" s="37" t="s">
        <v>115</v>
      </c>
      <c r="AB5" s="37" t="s">
        <v>115</v>
      </c>
      <c r="AC5" s="37" t="s">
        <v>115</v>
      </c>
      <c r="AD5" s="37" t="s">
        <v>115</v>
      </c>
      <c r="AE5" s="37" t="s">
        <v>115</v>
      </c>
      <c r="AF5" s="37" t="s">
        <v>65</v>
      </c>
      <c r="AG5" s="37" t="s">
        <v>115</v>
      </c>
      <c r="AH5" s="37" t="s">
        <v>115</v>
      </c>
      <c r="AI5" s="37" t="s">
        <v>115</v>
      </c>
      <c r="AJ5" s="37" t="s">
        <v>115</v>
      </c>
      <c r="AK5" s="37" t="s">
        <v>115</v>
      </c>
      <c r="AL5" s="37" t="s">
        <v>115</v>
      </c>
      <c r="AM5" s="37" t="s">
        <v>115</v>
      </c>
      <c r="AN5" s="37" t="s">
        <v>115</v>
      </c>
      <c r="AO5" s="37"/>
      <c r="AP5" s="37"/>
      <c r="AQ5" s="37"/>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row>
    <row r="6" spans="1:177" s="40" customFormat="1" ht="75" customHeight="1" x14ac:dyDescent="0.35">
      <c r="A6" s="39" t="s">
        <v>1254</v>
      </c>
      <c r="B6" s="39" t="s">
        <v>1256</v>
      </c>
      <c r="C6" s="41"/>
      <c r="D6" s="41"/>
      <c r="E6" s="39" t="s">
        <v>1260</v>
      </c>
      <c r="F6" s="35" t="s">
        <v>1258</v>
      </c>
      <c r="G6" s="35" t="s">
        <v>1257</v>
      </c>
      <c r="H6" s="35"/>
      <c r="I6" s="35"/>
      <c r="J6" s="35"/>
      <c r="K6" s="35"/>
      <c r="L6" s="35"/>
      <c r="M6" s="35"/>
      <c r="N6" s="35"/>
      <c r="O6" s="35"/>
      <c r="P6" s="35"/>
      <c r="Q6" s="35"/>
      <c r="R6" s="35"/>
      <c r="S6" s="35"/>
      <c r="T6" s="35"/>
      <c r="U6" s="35"/>
      <c r="V6" s="35"/>
      <c r="W6" s="35"/>
      <c r="X6" s="35">
        <v>1.4</v>
      </c>
      <c r="Y6" s="35" t="s">
        <v>382</v>
      </c>
      <c r="Z6" s="52" t="str">
        <f t="shared" ref="Z6:Z69" si="13">IF(OR(Y6="",Y6="No")=TRUE,IF(X6="","",IF(X6&gt;=3,"Pass","Fail")),"Exempt")</f>
        <v>Fail</v>
      </c>
      <c r="AA6" s="37" t="s">
        <v>115</v>
      </c>
      <c r="AB6" s="37" t="s">
        <v>115</v>
      </c>
      <c r="AC6" s="37" t="s">
        <v>115</v>
      </c>
      <c r="AD6" s="37" t="s">
        <v>115</v>
      </c>
      <c r="AE6" s="37" t="s">
        <v>115</v>
      </c>
      <c r="AF6" s="37" t="s">
        <v>65</v>
      </c>
      <c r="AG6" s="37" t="s">
        <v>115</v>
      </c>
      <c r="AH6" s="37" t="s">
        <v>115</v>
      </c>
      <c r="AI6" s="37" t="s">
        <v>115</v>
      </c>
      <c r="AJ6" s="37" t="s">
        <v>115</v>
      </c>
      <c r="AK6" s="37" t="s">
        <v>115</v>
      </c>
      <c r="AL6" s="37" t="s">
        <v>115</v>
      </c>
      <c r="AM6" s="37" t="s">
        <v>115</v>
      </c>
      <c r="AN6" s="37" t="s">
        <v>115</v>
      </c>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row>
    <row r="7" spans="1:177" ht="78.5" customHeight="1" x14ac:dyDescent="0.35">
      <c r="A7" s="39" t="s">
        <v>1254</v>
      </c>
      <c r="B7" s="39" t="s">
        <v>1261</v>
      </c>
      <c r="C7" s="41"/>
      <c r="D7" s="41"/>
      <c r="E7" s="39"/>
      <c r="F7" s="35" t="s">
        <v>1262</v>
      </c>
      <c r="G7" s="35" t="s">
        <v>1258</v>
      </c>
      <c r="H7" s="35"/>
      <c r="I7" s="35"/>
      <c r="J7" s="35"/>
      <c r="K7" s="35"/>
      <c r="L7" s="35"/>
      <c r="M7" s="35"/>
      <c r="N7" s="35"/>
      <c r="O7" s="35"/>
      <c r="P7" s="35"/>
      <c r="Q7" s="35"/>
      <c r="R7" s="35"/>
      <c r="S7" s="35"/>
      <c r="T7" s="35"/>
      <c r="U7" s="35"/>
      <c r="V7" s="35"/>
      <c r="W7" s="35"/>
      <c r="X7" s="35">
        <v>7.1</v>
      </c>
      <c r="Y7" s="35" t="s">
        <v>382</v>
      </c>
      <c r="Z7" s="52" t="str">
        <f t="shared" si="13"/>
        <v>Pass</v>
      </c>
      <c r="AA7" s="37" t="s">
        <v>115</v>
      </c>
      <c r="AB7" s="37" t="s">
        <v>115</v>
      </c>
      <c r="AC7" s="37" t="s">
        <v>115</v>
      </c>
      <c r="AD7" s="37" t="s">
        <v>115</v>
      </c>
      <c r="AE7" s="37" t="s">
        <v>115</v>
      </c>
      <c r="AF7" s="37" t="s">
        <v>115</v>
      </c>
      <c r="AG7" s="37" t="s">
        <v>115</v>
      </c>
      <c r="AH7" s="37" t="s">
        <v>66</v>
      </c>
      <c r="AI7" s="37" t="s">
        <v>115</v>
      </c>
      <c r="AJ7" s="37" t="s">
        <v>115</v>
      </c>
      <c r="AK7" s="37" t="s">
        <v>115</v>
      </c>
      <c r="AL7" s="37" t="s">
        <v>115</v>
      </c>
      <c r="AM7" s="37" t="s">
        <v>115</v>
      </c>
      <c r="AN7" s="37" t="s">
        <v>66</v>
      </c>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row>
    <row r="8" spans="1:177" ht="42" customHeight="1" x14ac:dyDescent="0.35">
      <c r="A8" s="39"/>
      <c r="B8" s="39"/>
      <c r="C8" s="39"/>
      <c r="D8" s="39"/>
      <c r="E8" s="39"/>
      <c r="F8" s="35"/>
      <c r="G8" s="35"/>
      <c r="H8" s="35" t="str">
        <f t="shared" ref="H8:H36" si="14">IF(LEN(F8)=0,"",AND(LEFT(F8,1)="#",LEN(F8)=7))</f>
        <v/>
      </c>
      <c r="I8" s="35">
        <f t="shared" ref="I8:I36" si="15">HEX2DEC(RIGHT(LEFT(F8,3),2))</f>
        <v>0</v>
      </c>
      <c r="J8" s="35">
        <f t="shared" ref="J8:J72" si="16">IF(I8/255&lt;= 0.03928,I8/(255*12.92),(((I8/255)+0.055)/1.055)^2.4)</f>
        <v>0</v>
      </c>
      <c r="K8" s="35">
        <f t="shared" ref="K8:K36" si="17">HEX2DEC(RIGHT(LEFT(F8,5),2))</f>
        <v>0</v>
      </c>
      <c r="L8" s="35">
        <f t="shared" ref="L8:L72" si="18">IF(K8/255&lt;= 0.03928,K8/(255*12.92),(((K8/255)+0.055)/1.055)^2.4)</f>
        <v>0</v>
      </c>
      <c r="M8" s="35">
        <f t="shared" ref="M8:M36" si="19">HEX2DEC(RIGHT(F8,2))</f>
        <v>0</v>
      </c>
      <c r="N8" s="35">
        <f t="shared" ref="N8:N72" si="20">IF(M8/255&lt;= 0.03928,M8/(255*12.92),(((M8/255)+0.055)/1.055)^2.4)</f>
        <v>0</v>
      </c>
      <c r="O8" s="35">
        <f t="shared" ref="O8:O70" si="21">(0.2126*J8)+(0.7152*L8)+(0.0722*N8)</f>
        <v>0</v>
      </c>
      <c r="P8" s="35" t="str">
        <f t="shared" ref="P8:P36" si="22">IF(LEN(G8)=0,"",AND(LEFT(G8,1)="#",LEN(G8)=7))</f>
        <v/>
      </c>
      <c r="Q8" s="35">
        <f t="shared" ref="Q8:Q36" si="23">HEX2DEC(RIGHT(LEFT(G8,3),2))</f>
        <v>0</v>
      </c>
      <c r="R8" s="35">
        <f t="shared" ref="R8:R72" si="24">IF(Q8/255&lt;= 0.03928,Q8/(255*12.92),(((Q8/255)+0.055)/1.055)^2.4)</f>
        <v>0</v>
      </c>
      <c r="S8" s="35">
        <f t="shared" ref="S8:S36" si="25">HEX2DEC(RIGHT(LEFT(G8,5),2))</f>
        <v>0</v>
      </c>
      <c r="T8" s="35">
        <f t="shared" ref="T8:T72" si="26">IF(S8/255&lt;= 0.03928,S8/(255*12.92),(((S8/255)+0.055)/1.055)^2.4)</f>
        <v>0</v>
      </c>
      <c r="U8" s="35">
        <f t="shared" ref="U8:U36" si="27">HEX2DEC(RIGHT(G8,2))</f>
        <v>0</v>
      </c>
      <c r="V8" s="35">
        <f t="shared" ref="V8:V72" si="28">IF(U8/255&lt;= 0.03928,U8/(255*12.92),(((U8/255)+0.055)/1.055)^2.4)</f>
        <v>0</v>
      </c>
      <c r="W8" s="35">
        <f t="shared" ref="W8:W70" si="29">(0.2126*R8)+(0.7152*T8)+(0.0722*V8)</f>
        <v>0</v>
      </c>
      <c r="X8" s="35" t="str">
        <f t="shared" ref="X8:X36" si="30">IF(OR(H8="",P8="")=TRUE,"",IF(OR(H8=FALSE,P8=FALSE)=TRUE,"ERROR",ROUND(IF(O8&gt;W8,(O8+0.05)/(W8+0.05),(W8+0.05)/(O8+0.05)),2)))</f>
        <v/>
      </c>
      <c r="Y8" s="35"/>
      <c r="Z8" s="52" t="str">
        <f t="shared" si="13"/>
        <v/>
      </c>
      <c r="AA8" s="37" t="s">
        <v>115</v>
      </c>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row>
    <row r="9" spans="1:177" ht="42" customHeight="1" x14ac:dyDescent="0.35">
      <c r="A9" s="39"/>
      <c r="B9" s="39"/>
      <c r="C9" s="39"/>
      <c r="D9" s="39"/>
      <c r="E9" s="39"/>
      <c r="F9" s="35"/>
      <c r="G9" s="35"/>
      <c r="H9" s="35" t="str">
        <f t="shared" si="14"/>
        <v/>
      </c>
      <c r="I9" s="35">
        <f t="shared" si="15"/>
        <v>0</v>
      </c>
      <c r="J9" s="35">
        <f>IF(I9/255&lt;= 0.03928,I9/(255*12.92),(((I9/255)+0.055)/1.055)^2.4)</f>
        <v>0</v>
      </c>
      <c r="K9" s="35">
        <f t="shared" si="17"/>
        <v>0</v>
      </c>
      <c r="L9" s="35">
        <f>IF(K9/255&lt;= 0.03928,K9/(255*12.92),(((K9/255)+0.055)/1.055)^2.4)</f>
        <v>0</v>
      </c>
      <c r="M9" s="35">
        <f t="shared" si="19"/>
        <v>0</v>
      </c>
      <c r="N9" s="35">
        <f>IF(M9/255&lt;= 0.03928,M9/(255*12.92),(((M9/255)+0.055)/1.055)^2.4)</f>
        <v>0</v>
      </c>
      <c r="O9" s="35">
        <f>(0.2126*J9)+(0.7152*L9)+(0.0722*N9)</f>
        <v>0</v>
      </c>
      <c r="P9" s="35" t="str">
        <f t="shared" si="22"/>
        <v/>
      </c>
      <c r="Q9" s="35">
        <f t="shared" si="23"/>
        <v>0</v>
      </c>
      <c r="R9" s="35">
        <f>IF(Q9/255&lt;= 0.03928,Q9/(255*12.92),(((Q9/255)+0.055)/1.055)^2.4)</f>
        <v>0</v>
      </c>
      <c r="S9" s="35">
        <f t="shared" si="25"/>
        <v>0</v>
      </c>
      <c r="T9" s="35">
        <f>IF(S9/255&lt;= 0.03928,S9/(255*12.92),(((S9/255)+0.055)/1.055)^2.4)</f>
        <v>0</v>
      </c>
      <c r="U9" s="35">
        <f t="shared" si="27"/>
        <v>0</v>
      </c>
      <c r="V9" s="35">
        <f>IF(U9/255&lt;= 0.03928,U9/(255*12.92),(((U9/255)+0.055)/1.055)^2.4)</f>
        <v>0</v>
      </c>
      <c r="W9" s="35">
        <f>(0.2126*R9)+(0.7152*T9)+(0.0722*V9)</f>
        <v>0</v>
      </c>
      <c r="X9" s="35" t="str">
        <f t="shared" si="30"/>
        <v/>
      </c>
      <c r="Y9" s="35"/>
      <c r="Z9" s="52" t="str">
        <f t="shared" si="13"/>
        <v/>
      </c>
      <c r="AA9" s="37" t="s">
        <v>115</v>
      </c>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row>
    <row r="10" spans="1:177" ht="42" customHeight="1" x14ac:dyDescent="0.35">
      <c r="A10" s="39"/>
      <c r="B10" s="39"/>
      <c r="C10" s="41"/>
      <c r="D10" s="41"/>
      <c r="E10" s="41"/>
      <c r="F10" s="35"/>
      <c r="G10" s="35"/>
      <c r="H10" s="35" t="str">
        <f t="shared" si="14"/>
        <v/>
      </c>
      <c r="I10" s="35">
        <f t="shared" si="15"/>
        <v>0</v>
      </c>
      <c r="J10" s="35">
        <f t="shared" si="16"/>
        <v>0</v>
      </c>
      <c r="K10" s="35">
        <f t="shared" si="17"/>
        <v>0</v>
      </c>
      <c r="L10" s="35">
        <f t="shared" si="18"/>
        <v>0</v>
      </c>
      <c r="M10" s="35">
        <f t="shared" si="19"/>
        <v>0</v>
      </c>
      <c r="N10" s="35">
        <f t="shared" si="20"/>
        <v>0</v>
      </c>
      <c r="O10" s="35">
        <f t="shared" si="21"/>
        <v>0</v>
      </c>
      <c r="P10" s="35" t="str">
        <f t="shared" si="22"/>
        <v/>
      </c>
      <c r="Q10" s="35">
        <f t="shared" si="23"/>
        <v>0</v>
      </c>
      <c r="R10" s="35">
        <f t="shared" si="24"/>
        <v>0</v>
      </c>
      <c r="S10" s="35">
        <f t="shared" si="25"/>
        <v>0</v>
      </c>
      <c r="T10" s="35">
        <f t="shared" si="26"/>
        <v>0</v>
      </c>
      <c r="U10" s="35">
        <f t="shared" si="27"/>
        <v>0</v>
      </c>
      <c r="V10" s="35">
        <f t="shared" si="28"/>
        <v>0</v>
      </c>
      <c r="W10" s="35">
        <f t="shared" si="29"/>
        <v>0</v>
      </c>
      <c r="X10" s="35" t="str">
        <f t="shared" si="30"/>
        <v/>
      </c>
      <c r="Y10" s="35"/>
      <c r="Z10" s="52" t="str">
        <f t="shared" si="13"/>
        <v/>
      </c>
      <c r="AA10" s="37" t="s">
        <v>115</v>
      </c>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row>
    <row r="11" spans="1:177" ht="42" customHeight="1" x14ac:dyDescent="0.35">
      <c r="A11" s="39"/>
      <c r="B11" s="39"/>
      <c r="C11" s="41"/>
      <c r="D11" s="39"/>
      <c r="E11" s="41"/>
      <c r="F11" s="35"/>
      <c r="G11" s="35"/>
      <c r="H11" s="35" t="str">
        <f t="shared" si="14"/>
        <v/>
      </c>
      <c r="I11" s="35">
        <f t="shared" si="15"/>
        <v>0</v>
      </c>
      <c r="J11" s="35">
        <f>IF(I11/255&lt;= 0.03928,I11/(255*12.92),(((I11/255)+0.055)/1.055)^2.4)</f>
        <v>0</v>
      </c>
      <c r="K11" s="35">
        <f t="shared" si="17"/>
        <v>0</v>
      </c>
      <c r="L11" s="35">
        <f>IF(K11/255&lt;= 0.03928,K11/(255*12.92),(((K11/255)+0.055)/1.055)^2.4)</f>
        <v>0</v>
      </c>
      <c r="M11" s="35">
        <f t="shared" si="19"/>
        <v>0</v>
      </c>
      <c r="N11" s="35">
        <f>IF(M11/255&lt;= 0.03928,M11/(255*12.92),(((M11/255)+0.055)/1.055)^2.4)</f>
        <v>0</v>
      </c>
      <c r="O11" s="35">
        <f>(0.2126*J11)+(0.7152*L11)+(0.0722*N11)</f>
        <v>0</v>
      </c>
      <c r="P11" s="35" t="str">
        <f t="shared" si="22"/>
        <v/>
      </c>
      <c r="Q11" s="35">
        <f t="shared" si="23"/>
        <v>0</v>
      </c>
      <c r="R11" s="35">
        <f>IF(Q11/255&lt;= 0.03928,Q11/(255*12.92),(((Q11/255)+0.055)/1.055)^2.4)</f>
        <v>0</v>
      </c>
      <c r="S11" s="35">
        <f t="shared" si="25"/>
        <v>0</v>
      </c>
      <c r="T11" s="35">
        <f>IF(S11/255&lt;= 0.03928,S11/(255*12.92),(((S11/255)+0.055)/1.055)^2.4)</f>
        <v>0</v>
      </c>
      <c r="U11" s="35">
        <f t="shared" si="27"/>
        <v>0</v>
      </c>
      <c r="V11" s="35">
        <f>IF(U11/255&lt;= 0.03928,U11/(255*12.92),(((U11/255)+0.055)/1.055)^2.4)</f>
        <v>0</v>
      </c>
      <c r="W11" s="35">
        <f>(0.2126*R11)+(0.7152*T11)+(0.0722*V11)</f>
        <v>0</v>
      </c>
      <c r="X11" s="35" t="str">
        <f t="shared" si="30"/>
        <v/>
      </c>
      <c r="Y11" s="35"/>
      <c r="Z11" s="52" t="str">
        <f t="shared" si="13"/>
        <v/>
      </c>
      <c r="AA11" s="37" t="s">
        <v>115</v>
      </c>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row>
    <row r="12" spans="1:177" ht="42" customHeight="1" x14ac:dyDescent="0.35">
      <c r="A12" s="39"/>
      <c r="B12" s="39"/>
      <c r="C12" s="41"/>
      <c r="D12" s="41"/>
      <c r="E12" s="41"/>
      <c r="F12" s="35"/>
      <c r="G12" s="35"/>
      <c r="H12" s="35" t="str">
        <f t="shared" si="14"/>
        <v/>
      </c>
      <c r="I12" s="35">
        <f t="shared" si="15"/>
        <v>0</v>
      </c>
      <c r="J12" s="35">
        <f t="shared" si="16"/>
        <v>0</v>
      </c>
      <c r="K12" s="35">
        <f t="shared" si="17"/>
        <v>0</v>
      </c>
      <c r="L12" s="35">
        <f t="shared" si="18"/>
        <v>0</v>
      </c>
      <c r="M12" s="35">
        <f t="shared" si="19"/>
        <v>0</v>
      </c>
      <c r="N12" s="35">
        <f t="shared" si="20"/>
        <v>0</v>
      </c>
      <c r="O12" s="35">
        <f t="shared" si="21"/>
        <v>0</v>
      </c>
      <c r="P12" s="35" t="str">
        <f t="shared" si="22"/>
        <v/>
      </c>
      <c r="Q12" s="35">
        <f t="shared" si="23"/>
        <v>0</v>
      </c>
      <c r="R12" s="35">
        <f t="shared" si="24"/>
        <v>0</v>
      </c>
      <c r="S12" s="35">
        <f t="shared" si="25"/>
        <v>0</v>
      </c>
      <c r="T12" s="35">
        <f t="shared" si="26"/>
        <v>0</v>
      </c>
      <c r="U12" s="35">
        <f t="shared" si="27"/>
        <v>0</v>
      </c>
      <c r="V12" s="35">
        <f t="shared" si="28"/>
        <v>0</v>
      </c>
      <c r="W12" s="35">
        <f t="shared" si="29"/>
        <v>0</v>
      </c>
      <c r="X12" s="35" t="str">
        <f t="shared" si="30"/>
        <v/>
      </c>
      <c r="Y12" s="35"/>
      <c r="Z12" s="52" t="str">
        <f t="shared" si="13"/>
        <v/>
      </c>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row>
    <row r="13" spans="1:177" ht="42" customHeight="1" x14ac:dyDescent="0.35">
      <c r="A13" s="39"/>
      <c r="B13" s="39"/>
      <c r="C13" s="41"/>
      <c r="D13" s="39"/>
      <c r="E13" s="41"/>
      <c r="F13" s="35"/>
      <c r="G13" s="35"/>
      <c r="H13" s="35" t="str">
        <f t="shared" si="14"/>
        <v/>
      </c>
      <c r="I13" s="35">
        <f t="shared" si="15"/>
        <v>0</v>
      </c>
      <c r="J13" s="35">
        <f>IF(I13/255&lt;= 0.03928,I13/(255*12.92),(((I13/255)+0.055)/1.055)^2.4)</f>
        <v>0</v>
      </c>
      <c r="K13" s="35">
        <f t="shared" si="17"/>
        <v>0</v>
      </c>
      <c r="L13" s="35">
        <f>IF(K13/255&lt;= 0.03928,K13/(255*12.92),(((K13/255)+0.055)/1.055)^2.4)</f>
        <v>0</v>
      </c>
      <c r="M13" s="35">
        <f t="shared" si="19"/>
        <v>0</v>
      </c>
      <c r="N13" s="35">
        <f>IF(M13/255&lt;= 0.03928,M13/(255*12.92),(((M13/255)+0.055)/1.055)^2.4)</f>
        <v>0</v>
      </c>
      <c r="O13" s="35">
        <f>(0.2126*J13)+(0.7152*L13)+(0.0722*N13)</f>
        <v>0</v>
      </c>
      <c r="P13" s="35" t="str">
        <f t="shared" si="22"/>
        <v/>
      </c>
      <c r="Q13" s="35">
        <f t="shared" si="23"/>
        <v>0</v>
      </c>
      <c r="R13" s="35">
        <f>IF(Q13/255&lt;= 0.03928,Q13/(255*12.92),(((Q13/255)+0.055)/1.055)^2.4)</f>
        <v>0</v>
      </c>
      <c r="S13" s="35">
        <f t="shared" si="25"/>
        <v>0</v>
      </c>
      <c r="T13" s="35">
        <f>IF(S13/255&lt;= 0.03928,S13/(255*12.92),(((S13/255)+0.055)/1.055)^2.4)</f>
        <v>0</v>
      </c>
      <c r="U13" s="35">
        <f t="shared" si="27"/>
        <v>0</v>
      </c>
      <c r="V13" s="35">
        <f>IF(U13/255&lt;= 0.03928,U13/(255*12.92),(((U13/255)+0.055)/1.055)^2.4)</f>
        <v>0</v>
      </c>
      <c r="W13" s="35">
        <f>(0.2126*R13)+(0.7152*T13)+(0.0722*V13)</f>
        <v>0</v>
      </c>
      <c r="X13" s="35" t="str">
        <f t="shared" si="30"/>
        <v/>
      </c>
      <c r="Y13" s="35"/>
      <c r="Z13" s="52" t="str">
        <f t="shared" si="13"/>
        <v/>
      </c>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row>
    <row r="14" spans="1:177" ht="42" customHeight="1" x14ac:dyDescent="0.35">
      <c r="A14" s="39"/>
      <c r="B14" s="39"/>
      <c r="C14" s="41"/>
      <c r="D14" s="41"/>
      <c r="E14" s="41"/>
      <c r="F14" s="35"/>
      <c r="G14" s="35"/>
      <c r="H14" s="35" t="str">
        <f t="shared" si="14"/>
        <v/>
      </c>
      <c r="I14" s="35">
        <f t="shared" si="15"/>
        <v>0</v>
      </c>
      <c r="J14" s="35">
        <f t="shared" si="16"/>
        <v>0</v>
      </c>
      <c r="K14" s="35">
        <f t="shared" si="17"/>
        <v>0</v>
      </c>
      <c r="L14" s="35">
        <f t="shared" si="18"/>
        <v>0</v>
      </c>
      <c r="M14" s="35">
        <f t="shared" si="19"/>
        <v>0</v>
      </c>
      <c r="N14" s="35">
        <f t="shared" si="20"/>
        <v>0</v>
      </c>
      <c r="O14" s="35">
        <f t="shared" si="21"/>
        <v>0</v>
      </c>
      <c r="P14" s="35" t="str">
        <f t="shared" si="22"/>
        <v/>
      </c>
      <c r="Q14" s="35">
        <f t="shared" si="23"/>
        <v>0</v>
      </c>
      <c r="R14" s="35">
        <f t="shared" si="24"/>
        <v>0</v>
      </c>
      <c r="S14" s="35">
        <f t="shared" si="25"/>
        <v>0</v>
      </c>
      <c r="T14" s="35">
        <f t="shared" si="26"/>
        <v>0</v>
      </c>
      <c r="U14" s="35">
        <f t="shared" si="27"/>
        <v>0</v>
      </c>
      <c r="V14" s="35">
        <f t="shared" si="28"/>
        <v>0</v>
      </c>
      <c r="W14" s="35">
        <f t="shared" si="29"/>
        <v>0</v>
      </c>
      <c r="X14" s="35" t="str">
        <f t="shared" si="30"/>
        <v/>
      </c>
      <c r="Y14" s="35"/>
      <c r="Z14" s="52" t="str">
        <f t="shared" si="13"/>
        <v/>
      </c>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row>
    <row r="15" spans="1:177" ht="42" customHeight="1" x14ac:dyDescent="0.35">
      <c r="A15" s="39"/>
      <c r="B15" s="39"/>
      <c r="C15" s="39"/>
      <c r="D15" s="39"/>
      <c r="E15" s="39"/>
      <c r="F15" s="35"/>
      <c r="G15" s="35"/>
      <c r="H15" s="35" t="str">
        <f t="shared" si="14"/>
        <v/>
      </c>
      <c r="I15" s="35">
        <f t="shared" si="15"/>
        <v>0</v>
      </c>
      <c r="J15" s="35">
        <f t="shared" si="16"/>
        <v>0</v>
      </c>
      <c r="K15" s="35">
        <f t="shared" si="17"/>
        <v>0</v>
      </c>
      <c r="L15" s="35">
        <f t="shared" si="18"/>
        <v>0</v>
      </c>
      <c r="M15" s="35">
        <f t="shared" si="19"/>
        <v>0</v>
      </c>
      <c r="N15" s="35">
        <f t="shared" si="20"/>
        <v>0</v>
      </c>
      <c r="O15" s="35">
        <f t="shared" si="21"/>
        <v>0</v>
      </c>
      <c r="P15" s="35" t="str">
        <f t="shared" si="22"/>
        <v/>
      </c>
      <c r="Q15" s="35">
        <f t="shared" si="23"/>
        <v>0</v>
      </c>
      <c r="R15" s="35">
        <f t="shared" si="24"/>
        <v>0</v>
      </c>
      <c r="S15" s="35">
        <f t="shared" si="25"/>
        <v>0</v>
      </c>
      <c r="T15" s="35">
        <f t="shared" si="26"/>
        <v>0</v>
      </c>
      <c r="U15" s="35">
        <f t="shared" si="27"/>
        <v>0</v>
      </c>
      <c r="V15" s="35">
        <f t="shared" si="28"/>
        <v>0</v>
      </c>
      <c r="W15" s="35">
        <f t="shared" si="29"/>
        <v>0</v>
      </c>
      <c r="X15" s="35" t="str">
        <f t="shared" si="30"/>
        <v/>
      </c>
      <c r="Y15" s="35"/>
      <c r="Z15" s="52" t="str">
        <f t="shared" si="13"/>
        <v/>
      </c>
      <c r="AA15" s="37"/>
      <c r="AB15" s="37"/>
      <c r="AC15" s="37"/>
      <c r="AD15" s="37"/>
      <c r="AE15" s="37"/>
      <c r="AF15" s="37"/>
      <c r="AG15" s="37"/>
      <c r="AH15" s="42"/>
      <c r="AI15" s="42"/>
      <c r="AJ15" s="37"/>
      <c r="AK15" s="37"/>
      <c r="AL15" s="37"/>
      <c r="AM15" s="37"/>
      <c r="AN15" s="37"/>
      <c r="AO15" s="37"/>
      <c r="AP15" s="42"/>
      <c r="AQ15" s="42"/>
      <c r="AR15" s="42"/>
      <c r="AS15" s="42"/>
      <c r="AT15" s="42"/>
      <c r="AU15" s="42"/>
      <c r="AV15" s="42"/>
      <c r="AW15" s="42"/>
      <c r="AX15" s="42"/>
      <c r="AY15" s="42"/>
      <c r="AZ15" s="42"/>
      <c r="BA15" s="42"/>
      <c r="BB15" s="42"/>
      <c r="BC15" s="42"/>
      <c r="BD15" s="42"/>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row>
    <row r="16" spans="1:177" ht="42" customHeight="1" x14ac:dyDescent="0.35">
      <c r="A16" s="39"/>
      <c r="B16" s="39"/>
      <c r="C16" s="41"/>
      <c r="D16" s="41"/>
      <c r="E16" s="41"/>
      <c r="F16" s="35"/>
      <c r="G16" s="35"/>
      <c r="H16" s="35" t="str">
        <f t="shared" si="14"/>
        <v/>
      </c>
      <c r="I16" s="35">
        <f t="shared" si="15"/>
        <v>0</v>
      </c>
      <c r="J16" s="35">
        <f t="shared" si="16"/>
        <v>0</v>
      </c>
      <c r="K16" s="35">
        <f t="shared" si="17"/>
        <v>0</v>
      </c>
      <c r="L16" s="35">
        <f t="shared" si="18"/>
        <v>0</v>
      </c>
      <c r="M16" s="35">
        <f t="shared" si="19"/>
        <v>0</v>
      </c>
      <c r="N16" s="35">
        <f t="shared" si="20"/>
        <v>0</v>
      </c>
      <c r="O16" s="35">
        <f t="shared" si="21"/>
        <v>0</v>
      </c>
      <c r="P16" s="35" t="str">
        <f t="shared" si="22"/>
        <v/>
      </c>
      <c r="Q16" s="35">
        <f t="shared" si="23"/>
        <v>0</v>
      </c>
      <c r="R16" s="35">
        <f t="shared" si="24"/>
        <v>0</v>
      </c>
      <c r="S16" s="35">
        <f t="shared" si="25"/>
        <v>0</v>
      </c>
      <c r="T16" s="35">
        <f t="shared" si="26"/>
        <v>0</v>
      </c>
      <c r="U16" s="35">
        <f t="shared" si="27"/>
        <v>0</v>
      </c>
      <c r="V16" s="35">
        <f t="shared" si="28"/>
        <v>0</v>
      </c>
      <c r="W16" s="35">
        <f t="shared" si="29"/>
        <v>0</v>
      </c>
      <c r="X16" s="35" t="str">
        <f t="shared" si="30"/>
        <v/>
      </c>
      <c r="Y16" s="35"/>
      <c r="Z16" s="52" t="str">
        <f t="shared" si="13"/>
        <v/>
      </c>
      <c r="AA16" s="37"/>
      <c r="AB16" s="37"/>
      <c r="AC16" s="37"/>
      <c r="AD16" s="37"/>
      <c r="AE16" s="37"/>
      <c r="AF16" s="37"/>
      <c r="AG16" s="37"/>
      <c r="AH16" s="37"/>
      <c r="AI16" s="37"/>
      <c r="AJ16" s="37"/>
      <c r="AK16" s="37"/>
      <c r="AL16" s="37"/>
      <c r="AM16" s="37"/>
      <c r="AN16" s="37"/>
      <c r="AO16" s="37"/>
      <c r="AP16" s="42"/>
      <c r="AQ16" s="42"/>
      <c r="AR16" s="42"/>
      <c r="AS16" s="42"/>
      <c r="AT16" s="42"/>
      <c r="AU16" s="42"/>
      <c r="AV16" s="42"/>
      <c r="AW16" s="42"/>
      <c r="AX16" s="42"/>
      <c r="AY16" s="42"/>
      <c r="AZ16" s="42"/>
      <c r="BA16" s="42"/>
      <c r="BB16" s="42"/>
      <c r="BC16" s="42"/>
      <c r="BD16" s="42"/>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row>
    <row r="17" spans="1:176" ht="42" customHeight="1" x14ac:dyDescent="0.35">
      <c r="A17" s="39"/>
      <c r="B17" s="39"/>
      <c r="C17" s="41"/>
      <c r="D17" s="41"/>
      <c r="E17" s="41"/>
      <c r="F17" s="35"/>
      <c r="G17" s="35"/>
      <c r="H17" s="35" t="str">
        <f t="shared" si="14"/>
        <v/>
      </c>
      <c r="I17" s="35">
        <f t="shared" si="15"/>
        <v>0</v>
      </c>
      <c r="J17" s="35">
        <f t="shared" si="16"/>
        <v>0</v>
      </c>
      <c r="K17" s="35">
        <f t="shared" si="17"/>
        <v>0</v>
      </c>
      <c r="L17" s="35">
        <f t="shared" si="18"/>
        <v>0</v>
      </c>
      <c r="M17" s="35">
        <f t="shared" si="19"/>
        <v>0</v>
      </c>
      <c r="N17" s="35">
        <f t="shared" si="20"/>
        <v>0</v>
      </c>
      <c r="O17" s="35">
        <f t="shared" si="21"/>
        <v>0</v>
      </c>
      <c r="P17" s="35" t="str">
        <f t="shared" si="22"/>
        <v/>
      </c>
      <c r="Q17" s="35">
        <f t="shared" si="23"/>
        <v>0</v>
      </c>
      <c r="R17" s="35">
        <f t="shared" si="24"/>
        <v>0</v>
      </c>
      <c r="S17" s="35">
        <f t="shared" si="25"/>
        <v>0</v>
      </c>
      <c r="T17" s="35">
        <f t="shared" si="26"/>
        <v>0</v>
      </c>
      <c r="U17" s="35">
        <f t="shared" si="27"/>
        <v>0</v>
      </c>
      <c r="V17" s="35">
        <f t="shared" si="28"/>
        <v>0</v>
      </c>
      <c r="W17" s="35">
        <f t="shared" si="29"/>
        <v>0</v>
      </c>
      <c r="X17" s="35" t="str">
        <f t="shared" si="30"/>
        <v/>
      </c>
      <c r="Y17" s="35"/>
      <c r="Z17" s="52" t="str">
        <f t="shared" si="13"/>
        <v/>
      </c>
      <c r="AA17" s="37"/>
      <c r="AB17" s="37"/>
      <c r="AC17" s="37"/>
      <c r="AD17" s="37"/>
      <c r="AE17" s="37"/>
      <c r="AF17" s="37"/>
      <c r="AG17" s="37"/>
      <c r="AH17" s="37"/>
      <c r="AI17" s="37"/>
      <c r="AJ17" s="37"/>
      <c r="AK17" s="37"/>
      <c r="AL17" s="37"/>
      <c r="AM17" s="37"/>
      <c r="AN17" s="37"/>
      <c r="AO17" s="37"/>
      <c r="AP17" s="42"/>
      <c r="AQ17" s="42"/>
      <c r="AR17" s="42"/>
      <c r="AS17" s="42"/>
      <c r="AT17" s="42"/>
      <c r="AU17" s="42"/>
      <c r="AV17" s="42"/>
      <c r="AW17" s="42"/>
      <c r="AX17" s="42"/>
      <c r="AY17" s="42"/>
      <c r="AZ17" s="42"/>
      <c r="BA17" s="42"/>
      <c r="BB17" s="42"/>
      <c r="BC17" s="42"/>
      <c r="BD17" s="42"/>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row>
    <row r="18" spans="1:176" ht="42" customHeight="1" x14ac:dyDescent="0.35">
      <c r="A18" s="39"/>
      <c r="B18" s="39"/>
      <c r="C18" s="41"/>
      <c r="D18" s="39"/>
      <c r="E18" s="41"/>
      <c r="F18" s="35"/>
      <c r="G18" s="35"/>
      <c r="H18" s="35" t="str">
        <f t="shared" si="14"/>
        <v/>
      </c>
      <c r="I18" s="35">
        <f t="shared" si="15"/>
        <v>0</v>
      </c>
      <c r="J18" s="35">
        <f t="shared" si="16"/>
        <v>0</v>
      </c>
      <c r="K18" s="35">
        <f t="shared" si="17"/>
        <v>0</v>
      </c>
      <c r="L18" s="35">
        <f t="shared" si="18"/>
        <v>0</v>
      </c>
      <c r="M18" s="35">
        <f t="shared" si="19"/>
        <v>0</v>
      </c>
      <c r="N18" s="35">
        <f t="shared" si="20"/>
        <v>0</v>
      </c>
      <c r="O18" s="35">
        <f t="shared" si="21"/>
        <v>0</v>
      </c>
      <c r="P18" s="35" t="str">
        <f t="shared" si="22"/>
        <v/>
      </c>
      <c r="Q18" s="35">
        <f t="shared" si="23"/>
        <v>0</v>
      </c>
      <c r="R18" s="35">
        <f t="shared" si="24"/>
        <v>0</v>
      </c>
      <c r="S18" s="35">
        <f t="shared" si="25"/>
        <v>0</v>
      </c>
      <c r="T18" s="35">
        <f t="shared" si="26"/>
        <v>0</v>
      </c>
      <c r="U18" s="35">
        <f t="shared" si="27"/>
        <v>0</v>
      </c>
      <c r="V18" s="35">
        <f t="shared" si="28"/>
        <v>0</v>
      </c>
      <c r="W18" s="35">
        <f t="shared" si="29"/>
        <v>0</v>
      </c>
      <c r="X18" s="35" t="str">
        <f t="shared" si="30"/>
        <v/>
      </c>
      <c r="Y18" s="35"/>
      <c r="Z18" s="52" t="str">
        <f t="shared" si="13"/>
        <v/>
      </c>
      <c r="AA18" s="37"/>
      <c r="AB18" s="37"/>
      <c r="AC18" s="37"/>
      <c r="AD18" s="37"/>
      <c r="AE18" s="37"/>
      <c r="AF18" s="37"/>
      <c r="AG18" s="37"/>
      <c r="AH18" s="42"/>
      <c r="AI18" s="42"/>
      <c r="AJ18" s="37"/>
      <c r="AK18" s="37"/>
      <c r="AL18" s="37"/>
      <c r="AM18" s="37"/>
      <c r="AN18" s="37"/>
      <c r="AO18" s="37"/>
      <c r="AP18" s="42"/>
      <c r="AQ18" s="42"/>
      <c r="AR18" s="42"/>
      <c r="AS18" s="42"/>
      <c r="AT18" s="42"/>
      <c r="AU18" s="42"/>
      <c r="AV18" s="42"/>
      <c r="AW18" s="42"/>
      <c r="AX18" s="42"/>
      <c r="AY18" s="42"/>
      <c r="AZ18" s="42"/>
      <c r="BA18" s="42"/>
      <c r="BB18" s="42"/>
      <c r="BC18" s="42"/>
      <c r="BD18" s="42"/>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row>
    <row r="19" spans="1:176" ht="42" customHeight="1" x14ac:dyDescent="0.35">
      <c r="A19" s="39"/>
      <c r="B19" s="39"/>
      <c r="C19" s="41"/>
      <c r="D19" s="41"/>
      <c r="E19" s="41"/>
      <c r="F19" s="35"/>
      <c r="G19" s="35"/>
      <c r="H19" s="35" t="str">
        <f t="shared" si="14"/>
        <v/>
      </c>
      <c r="I19" s="35">
        <f t="shared" si="15"/>
        <v>0</v>
      </c>
      <c r="J19" s="35">
        <f t="shared" si="16"/>
        <v>0</v>
      </c>
      <c r="K19" s="35">
        <f t="shared" si="17"/>
        <v>0</v>
      </c>
      <c r="L19" s="35">
        <f t="shared" si="18"/>
        <v>0</v>
      </c>
      <c r="M19" s="35">
        <f t="shared" si="19"/>
        <v>0</v>
      </c>
      <c r="N19" s="35">
        <f t="shared" si="20"/>
        <v>0</v>
      </c>
      <c r="O19" s="35">
        <f t="shared" si="21"/>
        <v>0</v>
      </c>
      <c r="P19" s="35" t="str">
        <f t="shared" si="22"/>
        <v/>
      </c>
      <c r="Q19" s="35">
        <f t="shared" si="23"/>
        <v>0</v>
      </c>
      <c r="R19" s="35">
        <f t="shared" si="24"/>
        <v>0</v>
      </c>
      <c r="S19" s="35">
        <f t="shared" si="25"/>
        <v>0</v>
      </c>
      <c r="T19" s="35">
        <f t="shared" si="26"/>
        <v>0</v>
      </c>
      <c r="U19" s="35">
        <f t="shared" si="27"/>
        <v>0</v>
      </c>
      <c r="V19" s="35">
        <f t="shared" si="28"/>
        <v>0</v>
      </c>
      <c r="W19" s="35">
        <f t="shared" si="29"/>
        <v>0</v>
      </c>
      <c r="X19" s="35" t="str">
        <f t="shared" si="30"/>
        <v/>
      </c>
      <c r="Y19" s="35"/>
      <c r="Z19" s="52" t="str">
        <f t="shared" si="13"/>
        <v/>
      </c>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row>
    <row r="20" spans="1:176" ht="42" customHeight="1" x14ac:dyDescent="0.35">
      <c r="A20" s="39"/>
      <c r="B20" s="39"/>
      <c r="C20" s="41"/>
      <c r="D20" s="39"/>
      <c r="E20" s="41"/>
      <c r="F20" s="35"/>
      <c r="G20" s="35"/>
      <c r="H20" s="35" t="str">
        <f t="shared" si="14"/>
        <v/>
      </c>
      <c r="I20" s="35">
        <f t="shared" si="15"/>
        <v>0</v>
      </c>
      <c r="J20" s="35">
        <f t="shared" si="16"/>
        <v>0</v>
      </c>
      <c r="K20" s="35">
        <f t="shared" si="17"/>
        <v>0</v>
      </c>
      <c r="L20" s="35">
        <f t="shared" si="18"/>
        <v>0</v>
      </c>
      <c r="M20" s="35">
        <f t="shared" si="19"/>
        <v>0</v>
      </c>
      <c r="N20" s="35">
        <f t="shared" si="20"/>
        <v>0</v>
      </c>
      <c r="O20" s="35">
        <f t="shared" si="21"/>
        <v>0</v>
      </c>
      <c r="P20" s="35" t="str">
        <f t="shared" si="22"/>
        <v/>
      </c>
      <c r="Q20" s="35">
        <f t="shared" si="23"/>
        <v>0</v>
      </c>
      <c r="R20" s="35">
        <f t="shared" si="24"/>
        <v>0</v>
      </c>
      <c r="S20" s="35">
        <f t="shared" si="25"/>
        <v>0</v>
      </c>
      <c r="T20" s="35">
        <f t="shared" si="26"/>
        <v>0</v>
      </c>
      <c r="U20" s="35">
        <f t="shared" si="27"/>
        <v>0</v>
      </c>
      <c r="V20" s="35">
        <f t="shared" si="28"/>
        <v>0</v>
      </c>
      <c r="W20" s="35">
        <f t="shared" si="29"/>
        <v>0</v>
      </c>
      <c r="X20" s="35" t="str">
        <f t="shared" si="30"/>
        <v/>
      </c>
      <c r="Y20" s="35"/>
      <c r="Z20" s="52" t="str">
        <f t="shared" si="13"/>
        <v/>
      </c>
      <c r="AA20" s="37"/>
      <c r="AB20" s="37"/>
      <c r="AC20" s="37"/>
      <c r="AD20" s="37"/>
      <c r="AE20" s="37"/>
      <c r="AF20" s="37"/>
      <c r="AG20" s="37"/>
      <c r="AH20" s="37"/>
      <c r="AI20" s="37"/>
      <c r="AJ20" s="37"/>
      <c r="AK20" s="42"/>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row>
    <row r="21" spans="1:176" ht="42" customHeight="1" x14ac:dyDescent="0.35">
      <c r="A21" s="39"/>
      <c r="B21" s="39"/>
      <c r="C21" s="34"/>
      <c r="D21" s="34"/>
      <c r="E21" s="34"/>
      <c r="F21" s="35"/>
      <c r="G21" s="35"/>
      <c r="H21" s="35" t="str">
        <f t="shared" si="14"/>
        <v/>
      </c>
      <c r="I21" s="35">
        <f t="shared" si="15"/>
        <v>0</v>
      </c>
      <c r="J21" s="35">
        <f t="shared" si="16"/>
        <v>0</v>
      </c>
      <c r="K21" s="35">
        <f t="shared" si="17"/>
        <v>0</v>
      </c>
      <c r="L21" s="35">
        <f t="shared" si="18"/>
        <v>0</v>
      </c>
      <c r="M21" s="35">
        <f t="shared" si="19"/>
        <v>0</v>
      </c>
      <c r="N21" s="35">
        <f t="shared" si="20"/>
        <v>0</v>
      </c>
      <c r="O21" s="35">
        <f t="shared" si="21"/>
        <v>0</v>
      </c>
      <c r="P21" s="35" t="str">
        <f t="shared" si="22"/>
        <v/>
      </c>
      <c r="Q21" s="35">
        <f t="shared" si="23"/>
        <v>0</v>
      </c>
      <c r="R21" s="35">
        <f t="shared" si="24"/>
        <v>0</v>
      </c>
      <c r="S21" s="35">
        <f t="shared" si="25"/>
        <v>0</v>
      </c>
      <c r="T21" s="35">
        <f t="shared" si="26"/>
        <v>0</v>
      </c>
      <c r="U21" s="35">
        <f t="shared" si="27"/>
        <v>0</v>
      </c>
      <c r="V21" s="35">
        <f t="shared" si="28"/>
        <v>0</v>
      </c>
      <c r="W21" s="35">
        <f t="shared" si="29"/>
        <v>0</v>
      </c>
      <c r="X21" s="35" t="str">
        <f t="shared" si="30"/>
        <v/>
      </c>
      <c r="Y21" s="35"/>
      <c r="Z21" s="52" t="str">
        <f t="shared" si="13"/>
        <v/>
      </c>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row>
    <row r="22" spans="1:176" ht="24.75" customHeight="1" x14ac:dyDescent="0.35">
      <c r="A22" s="39"/>
      <c r="B22" s="39"/>
      <c r="C22" s="41"/>
      <c r="D22" s="41"/>
      <c r="E22" s="41"/>
      <c r="F22" s="35"/>
      <c r="G22" s="35"/>
      <c r="H22" s="35" t="str">
        <f t="shared" si="14"/>
        <v/>
      </c>
      <c r="I22" s="35">
        <f t="shared" si="15"/>
        <v>0</v>
      </c>
      <c r="J22" s="35">
        <f t="shared" si="16"/>
        <v>0</v>
      </c>
      <c r="K22" s="35">
        <f t="shared" si="17"/>
        <v>0</v>
      </c>
      <c r="L22" s="35">
        <f t="shared" si="18"/>
        <v>0</v>
      </c>
      <c r="M22" s="35">
        <f t="shared" si="19"/>
        <v>0</v>
      </c>
      <c r="N22" s="35">
        <f t="shared" si="20"/>
        <v>0</v>
      </c>
      <c r="O22" s="35">
        <f t="shared" si="21"/>
        <v>0</v>
      </c>
      <c r="P22" s="35" t="str">
        <f t="shared" si="22"/>
        <v/>
      </c>
      <c r="Q22" s="35">
        <f t="shared" si="23"/>
        <v>0</v>
      </c>
      <c r="R22" s="35">
        <f t="shared" si="24"/>
        <v>0</v>
      </c>
      <c r="S22" s="35">
        <f t="shared" si="25"/>
        <v>0</v>
      </c>
      <c r="T22" s="35">
        <f t="shared" si="26"/>
        <v>0</v>
      </c>
      <c r="U22" s="35">
        <f t="shared" si="27"/>
        <v>0</v>
      </c>
      <c r="V22" s="35">
        <f t="shared" si="28"/>
        <v>0</v>
      </c>
      <c r="W22" s="35">
        <f t="shared" si="29"/>
        <v>0</v>
      </c>
      <c r="X22" s="35" t="str">
        <f t="shared" si="30"/>
        <v/>
      </c>
      <c r="Y22" s="35"/>
      <c r="Z22" s="52" t="str">
        <f t="shared" si="13"/>
        <v/>
      </c>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row>
    <row r="23" spans="1:176" ht="22.5" customHeight="1" x14ac:dyDescent="0.35">
      <c r="A23" s="39"/>
      <c r="B23" s="39"/>
      <c r="C23" s="41"/>
      <c r="D23" s="41"/>
      <c r="E23" s="41"/>
      <c r="F23" s="35"/>
      <c r="G23" s="37"/>
      <c r="H23" s="35" t="str">
        <f t="shared" si="14"/>
        <v/>
      </c>
      <c r="I23" s="35">
        <f t="shared" si="15"/>
        <v>0</v>
      </c>
      <c r="J23" s="35">
        <f t="shared" si="16"/>
        <v>0</v>
      </c>
      <c r="K23" s="35">
        <f t="shared" si="17"/>
        <v>0</v>
      </c>
      <c r="L23" s="35">
        <f t="shared" si="18"/>
        <v>0</v>
      </c>
      <c r="M23" s="35">
        <f t="shared" si="19"/>
        <v>0</v>
      </c>
      <c r="N23" s="35">
        <f t="shared" si="20"/>
        <v>0</v>
      </c>
      <c r="O23" s="35">
        <f t="shared" si="21"/>
        <v>0</v>
      </c>
      <c r="P23" s="35" t="str">
        <f t="shared" si="22"/>
        <v/>
      </c>
      <c r="Q23" s="35">
        <f t="shared" si="23"/>
        <v>0</v>
      </c>
      <c r="R23" s="35">
        <f t="shared" si="24"/>
        <v>0</v>
      </c>
      <c r="S23" s="35">
        <f t="shared" si="25"/>
        <v>0</v>
      </c>
      <c r="T23" s="35">
        <f t="shared" si="26"/>
        <v>0</v>
      </c>
      <c r="U23" s="35">
        <f t="shared" si="27"/>
        <v>0</v>
      </c>
      <c r="V23" s="35">
        <f t="shared" si="28"/>
        <v>0</v>
      </c>
      <c r="W23" s="35">
        <f t="shared" si="29"/>
        <v>0</v>
      </c>
      <c r="X23" s="35" t="str">
        <f t="shared" si="30"/>
        <v/>
      </c>
      <c r="Y23" s="35"/>
      <c r="Z23" s="52" t="str">
        <f t="shared" si="13"/>
        <v/>
      </c>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row>
    <row r="24" spans="1:176" ht="22.5" customHeight="1" x14ac:dyDescent="0.35">
      <c r="A24" s="41"/>
      <c r="B24" s="41"/>
      <c r="C24" s="41"/>
      <c r="D24" s="41"/>
      <c r="E24" s="41"/>
      <c r="F24" s="35"/>
      <c r="G24" s="37"/>
      <c r="H24" s="35" t="str">
        <f t="shared" si="14"/>
        <v/>
      </c>
      <c r="I24" s="35">
        <f t="shared" si="15"/>
        <v>0</v>
      </c>
      <c r="J24" s="35">
        <f t="shared" si="16"/>
        <v>0</v>
      </c>
      <c r="K24" s="35">
        <f t="shared" si="17"/>
        <v>0</v>
      </c>
      <c r="L24" s="35">
        <f t="shared" si="18"/>
        <v>0</v>
      </c>
      <c r="M24" s="35">
        <f t="shared" si="19"/>
        <v>0</v>
      </c>
      <c r="N24" s="35">
        <f t="shared" si="20"/>
        <v>0</v>
      </c>
      <c r="O24" s="35">
        <f t="shared" si="21"/>
        <v>0</v>
      </c>
      <c r="P24" s="35" t="str">
        <f t="shared" si="22"/>
        <v/>
      </c>
      <c r="Q24" s="35">
        <f t="shared" si="23"/>
        <v>0</v>
      </c>
      <c r="R24" s="35">
        <f t="shared" si="24"/>
        <v>0</v>
      </c>
      <c r="S24" s="35">
        <f t="shared" si="25"/>
        <v>0</v>
      </c>
      <c r="T24" s="35">
        <f t="shared" si="26"/>
        <v>0</v>
      </c>
      <c r="U24" s="35">
        <f t="shared" si="27"/>
        <v>0</v>
      </c>
      <c r="V24" s="35">
        <f t="shared" si="28"/>
        <v>0</v>
      </c>
      <c r="W24" s="35">
        <f t="shared" si="29"/>
        <v>0</v>
      </c>
      <c r="X24" s="35" t="str">
        <f t="shared" si="30"/>
        <v/>
      </c>
      <c r="Y24" s="35"/>
      <c r="Z24" s="52" t="str">
        <f t="shared" si="13"/>
        <v/>
      </c>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row>
    <row r="25" spans="1:176" ht="22.5" customHeight="1" x14ac:dyDescent="0.35">
      <c r="A25" s="41"/>
      <c r="B25" s="41"/>
      <c r="C25" s="41"/>
      <c r="D25" s="41"/>
      <c r="E25" s="41"/>
      <c r="F25" s="37"/>
      <c r="G25" s="37"/>
      <c r="H25" s="35" t="str">
        <f t="shared" si="14"/>
        <v/>
      </c>
      <c r="I25" s="35">
        <f t="shared" si="15"/>
        <v>0</v>
      </c>
      <c r="J25" s="35">
        <f t="shared" si="16"/>
        <v>0</v>
      </c>
      <c r="K25" s="35">
        <f t="shared" si="17"/>
        <v>0</v>
      </c>
      <c r="L25" s="35">
        <f t="shared" si="18"/>
        <v>0</v>
      </c>
      <c r="M25" s="35">
        <f t="shared" si="19"/>
        <v>0</v>
      </c>
      <c r="N25" s="35">
        <f t="shared" si="20"/>
        <v>0</v>
      </c>
      <c r="O25" s="35">
        <f t="shared" si="21"/>
        <v>0</v>
      </c>
      <c r="P25" s="35" t="str">
        <f t="shared" si="22"/>
        <v/>
      </c>
      <c r="Q25" s="35">
        <f t="shared" si="23"/>
        <v>0</v>
      </c>
      <c r="R25" s="35">
        <f t="shared" si="24"/>
        <v>0</v>
      </c>
      <c r="S25" s="35">
        <f t="shared" si="25"/>
        <v>0</v>
      </c>
      <c r="T25" s="35">
        <f t="shared" si="26"/>
        <v>0</v>
      </c>
      <c r="U25" s="35">
        <f t="shared" si="27"/>
        <v>0</v>
      </c>
      <c r="V25" s="35">
        <f t="shared" si="28"/>
        <v>0</v>
      </c>
      <c r="W25" s="35">
        <f t="shared" si="29"/>
        <v>0</v>
      </c>
      <c r="X25" s="35" t="str">
        <f t="shared" si="30"/>
        <v/>
      </c>
      <c r="Y25" s="35"/>
      <c r="Z25" s="52" t="str">
        <f t="shared" si="13"/>
        <v/>
      </c>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row>
    <row r="26" spans="1:176" ht="22.5" customHeight="1" x14ac:dyDescent="0.35">
      <c r="A26" s="41"/>
      <c r="B26" s="41"/>
      <c r="C26" s="41"/>
      <c r="D26" s="41"/>
      <c r="E26" s="41"/>
      <c r="F26" s="37"/>
      <c r="G26" s="37"/>
      <c r="H26" s="35" t="str">
        <f t="shared" si="14"/>
        <v/>
      </c>
      <c r="I26" s="35">
        <f t="shared" si="15"/>
        <v>0</v>
      </c>
      <c r="J26" s="35">
        <f t="shared" si="16"/>
        <v>0</v>
      </c>
      <c r="K26" s="35">
        <f t="shared" si="17"/>
        <v>0</v>
      </c>
      <c r="L26" s="35">
        <f t="shared" si="18"/>
        <v>0</v>
      </c>
      <c r="M26" s="35">
        <f t="shared" si="19"/>
        <v>0</v>
      </c>
      <c r="N26" s="35">
        <f t="shared" si="20"/>
        <v>0</v>
      </c>
      <c r="O26" s="35">
        <f t="shared" si="21"/>
        <v>0</v>
      </c>
      <c r="P26" s="35" t="str">
        <f t="shared" si="22"/>
        <v/>
      </c>
      <c r="Q26" s="35">
        <f t="shared" si="23"/>
        <v>0</v>
      </c>
      <c r="R26" s="35">
        <f t="shared" si="24"/>
        <v>0</v>
      </c>
      <c r="S26" s="35">
        <f t="shared" si="25"/>
        <v>0</v>
      </c>
      <c r="T26" s="35">
        <f t="shared" si="26"/>
        <v>0</v>
      </c>
      <c r="U26" s="35">
        <f t="shared" si="27"/>
        <v>0</v>
      </c>
      <c r="V26" s="35">
        <f t="shared" si="28"/>
        <v>0</v>
      </c>
      <c r="W26" s="35">
        <f t="shared" si="29"/>
        <v>0</v>
      </c>
      <c r="X26" s="35" t="str">
        <f t="shared" si="30"/>
        <v/>
      </c>
      <c r="Y26" s="35"/>
      <c r="Z26" s="52" t="str">
        <f t="shared" si="13"/>
        <v/>
      </c>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row>
    <row r="27" spans="1:176" ht="22.5" customHeight="1" x14ac:dyDescent="0.35">
      <c r="A27" s="39"/>
      <c r="B27" s="39"/>
      <c r="C27" s="41"/>
      <c r="D27" s="41"/>
      <c r="E27" s="41"/>
      <c r="F27" s="35"/>
      <c r="G27" s="37"/>
      <c r="H27" s="35" t="str">
        <f t="shared" si="14"/>
        <v/>
      </c>
      <c r="I27" s="35">
        <f t="shared" si="15"/>
        <v>0</v>
      </c>
      <c r="J27" s="35">
        <f t="shared" si="16"/>
        <v>0</v>
      </c>
      <c r="K27" s="35">
        <f t="shared" si="17"/>
        <v>0</v>
      </c>
      <c r="L27" s="35">
        <f t="shared" si="18"/>
        <v>0</v>
      </c>
      <c r="M27" s="35">
        <f t="shared" si="19"/>
        <v>0</v>
      </c>
      <c r="N27" s="35">
        <f t="shared" si="20"/>
        <v>0</v>
      </c>
      <c r="O27" s="35">
        <f t="shared" si="21"/>
        <v>0</v>
      </c>
      <c r="P27" s="35" t="str">
        <f t="shared" si="22"/>
        <v/>
      </c>
      <c r="Q27" s="35">
        <f t="shared" si="23"/>
        <v>0</v>
      </c>
      <c r="R27" s="35">
        <f t="shared" si="24"/>
        <v>0</v>
      </c>
      <c r="S27" s="35">
        <f t="shared" si="25"/>
        <v>0</v>
      </c>
      <c r="T27" s="35">
        <f t="shared" si="26"/>
        <v>0</v>
      </c>
      <c r="U27" s="35">
        <f t="shared" si="27"/>
        <v>0</v>
      </c>
      <c r="V27" s="35">
        <f t="shared" si="28"/>
        <v>0</v>
      </c>
      <c r="W27" s="35">
        <f t="shared" si="29"/>
        <v>0</v>
      </c>
      <c r="X27" s="35" t="str">
        <f t="shared" si="30"/>
        <v/>
      </c>
      <c r="Y27" s="35"/>
      <c r="Z27" s="52" t="str">
        <f t="shared" si="13"/>
        <v/>
      </c>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row>
    <row r="28" spans="1:176" ht="22.5" customHeight="1" x14ac:dyDescent="0.35">
      <c r="A28" s="39"/>
      <c r="B28" s="39"/>
      <c r="C28" s="41"/>
      <c r="D28" s="41"/>
      <c r="E28" s="41"/>
      <c r="F28" s="35"/>
      <c r="G28" s="37"/>
      <c r="H28" s="35" t="str">
        <f t="shared" si="14"/>
        <v/>
      </c>
      <c r="I28" s="35">
        <f t="shared" si="15"/>
        <v>0</v>
      </c>
      <c r="J28" s="35">
        <f t="shared" si="16"/>
        <v>0</v>
      </c>
      <c r="K28" s="35">
        <f t="shared" si="17"/>
        <v>0</v>
      </c>
      <c r="L28" s="35">
        <f t="shared" si="18"/>
        <v>0</v>
      </c>
      <c r="M28" s="35">
        <f t="shared" si="19"/>
        <v>0</v>
      </c>
      <c r="N28" s="35">
        <f t="shared" si="20"/>
        <v>0</v>
      </c>
      <c r="O28" s="35">
        <f t="shared" si="21"/>
        <v>0</v>
      </c>
      <c r="P28" s="35" t="str">
        <f t="shared" si="22"/>
        <v/>
      </c>
      <c r="Q28" s="35">
        <f t="shared" si="23"/>
        <v>0</v>
      </c>
      <c r="R28" s="35">
        <f t="shared" si="24"/>
        <v>0</v>
      </c>
      <c r="S28" s="35">
        <f t="shared" si="25"/>
        <v>0</v>
      </c>
      <c r="T28" s="35">
        <f t="shared" si="26"/>
        <v>0</v>
      </c>
      <c r="U28" s="35">
        <f t="shared" si="27"/>
        <v>0</v>
      </c>
      <c r="V28" s="35">
        <f t="shared" si="28"/>
        <v>0</v>
      </c>
      <c r="W28" s="35">
        <f t="shared" si="29"/>
        <v>0</v>
      </c>
      <c r="X28" s="35" t="str">
        <f t="shared" si="30"/>
        <v/>
      </c>
      <c r="Y28" s="35"/>
      <c r="Z28" s="52" t="str">
        <f t="shared" si="13"/>
        <v/>
      </c>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row>
    <row r="29" spans="1:176" ht="22.5" customHeight="1" x14ac:dyDescent="0.35">
      <c r="A29" s="39"/>
      <c r="B29" s="39"/>
      <c r="C29" s="41"/>
      <c r="D29" s="41"/>
      <c r="E29" s="41"/>
      <c r="F29" s="35"/>
      <c r="G29" s="37"/>
      <c r="H29" s="35" t="str">
        <f t="shared" si="14"/>
        <v/>
      </c>
      <c r="I29" s="35">
        <f t="shared" si="15"/>
        <v>0</v>
      </c>
      <c r="J29" s="35">
        <f t="shared" si="16"/>
        <v>0</v>
      </c>
      <c r="K29" s="35">
        <f t="shared" si="17"/>
        <v>0</v>
      </c>
      <c r="L29" s="35">
        <f t="shared" si="18"/>
        <v>0</v>
      </c>
      <c r="M29" s="35">
        <f t="shared" si="19"/>
        <v>0</v>
      </c>
      <c r="N29" s="35">
        <f t="shared" si="20"/>
        <v>0</v>
      </c>
      <c r="O29" s="35">
        <f t="shared" si="21"/>
        <v>0</v>
      </c>
      <c r="P29" s="35" t="str">
        <f t="shared" si="22"/>
        <v/>
      </c>
      <c r="Q29" s="35">
        <f t="shared" si="23"/>
        <v>0</v>
      </c>
      <c r="R29" s="35">
        <f t="shared" si="24"/>
        <v>0</v>
      </c>
      <c r="S29" s="35">
        <f t="shared" si="25"/>
        <v>0</v>
      </c>
      <c r="T29" s="35">
        <f t="shared" si="26"/>
        <v>0</v>
      </c>
      <c r="U29" s="35">
        <f t="shared" si="27"/>
        <v>0</v>
      </c>
      <c r="V29" s="35">
        <f t="shared" si="28"/>
        <v>0</v>
      </c>
      <c r="W29" s="35">
        <f t="shared" si="29"/>
        <v>0</v>
      </c>
      <c r="X29" s="35" t="str">
        <f t="shared" si="30"/>
        <v/>
      </c>
      <c r="Y29" s="35"/>
      <c r="Z29" s="52" t="str">
        <f t="shared" si="13"/>
        <v/>
      </c>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row>
    <row r="30" spans="1:176" ht="22.5" customHeight="1" x14ac:dyDescent="0.35">
      <c r="A30" s="39"/>
      <c r="B30" s="39"/>
      <c r="C30" s="41"/>
      <c r="D30" s="41"/>
      <c r="E30" s="41"/>
      <c r="F30" s="35"/>
      <c r="G30" s="37"/>
      <c r="H30" s="35" t="str">
        <f t="shared" si="14"/>
        <v/>
      </c>
      <c r="I30" s="35">
        <f t="shared" si="15"/>
        <v>0</v>
      </c>
      <c r="J30" s="35">
        <f t="shared" si="16"/>
        <v>0</v>
      </c>
      <c r="K30" s="35">
        <f t="shared" si="17"/>
        <v>0</v>
      </c>
      <c r="L30" s="35">
        <f t="shared" si="18"/>
        <v>0</v>
      </c>
      <c r="M30" s="35">
        <f t="shared" si="19"/>
        <v>0</v>
      </c>
      <c r="N30" s="35">
        <f t="shared" si="20"/>
        <v>0</v>
      </c>
      <c r="O30" s="35">
        <f t="shared" si="21"/>
        <v>0</v>
      </c>
      <c r="P30" s="35" t="str">
        <f t="shared" si="22"/>
        <v/>
      </c>
      <c r="Q30" s="35">
        <f t="shared" si="23"/>
        <v>0</v>
      </c>
      <c r="R30" s="35">
        <f t="shared" si="24"/>
        <v>0</v>
      </c>
      <c r="S30" s="35">
        <f t="shared" si="25"/>
        <v>0</v>
      </c>
      <c r="T30" s="35">
        <f t="shared" si="26"/>
        <v>0</v>
      </c>
      <c r="U30" s="35">
        <f t="shared" si="27"/>
        <v>0</v>
      </c>
      <c r="V30" s="35">
        <f t="shared" si="28"/>
        <v>0</v>
      </c>
      <c r="W30" s="35">
        <f t="shared" si="29"/>
        <v>0</v>
      </c>
      <c r="X30" s="35" t="str">
        <f t="shared" si="30"/>
        <v/>
      </c>
      <c r="Y30" s="35"/>
      <c r="Z30" s="52" t="str">
        <f t="shared" si="13"/>
        <v/>
      </c>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row>
    <row r="31" spans="1:176" ht="22.5" customHeight="1" x14ac:dyDescent="0.35">
      <c r="A31" s="39"/>
      <c r="B31" s="39"/>
      <c r="C31" s="41"/>
      <c r="D31" s="41"/>
      <c r="E31" s="41"/>
      <c r="F31" s="37"/>
      <c r="G31" s="37"/>
      <c r="H31" s="35" t="str">
        <f t="shared" si="14"/>
        <v/>
      </c>
      <c r="I31" s="35">
        <f t="shared" si="15"/>
        <v>0</v>
      </c>
      <c r="J31" s="35">
        <f t="shared" si="16"/>
        <v>0</v>
      </c>
      <c r="K31" s="35">
        <f t="shared" si="17"/>
        <v>0</v>
      </c>
      <c r="L31" s="35">
        <f t="shared" si="18"/>
        <v>0</v>
      </c>
      <c r="M31" s="35">
        <f t="shared" si="19"/>
        <v>0</v>
      </c>
      <c r="N31" s="35">
        <f t="shared" si="20"/>
        <v>0</v>
      </c>
      <c r="O31" s="35">
        <f t="shared" si="21"/>
        <v>0</v>
      </c>
      <c r="P31" s="35" t="str">
        <f t="shared" si="22"/>
        <v/>
      </c>
      <c r="Q31" s="35">
        <f t="shared" si="23"/>
        <v>0</v>
      </c>
      <c r="R31" s="35">
        <f t="shared" si="24"/>
        <v>0</v>
      </c>
      <c r="S31" s="35">
        <f t="shared" si="25"/>
        <v>0</v>
      </c>
      <c r="T31" s="35">
        <f t="shared" si="26"/>
        <v>0</v>
      </c>
      <c r="U31" s="35">
        <f t="shared" si="27"/>
        <v>0</v>
      </c>
      <c r="V31" s="35">
        <f t="shared" si="28"/>
        <v>0</v>
      </c>
      <c r="W31" s="35">
        <f t="shared" si="29"/>
        <v>0</v>
      </c>
      <c r="X31" s="35" t="str">
        <f t="shared" si="30"/>
        <v/>
      </c>
      <c r="Y31" s="35"/>
      <c r="Z31" s="52" t="str">
        <f t="shared" si="13"/>
        <v/>
      </c>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row>
    <row r="32" spans="1:176" ht="22.5" customHeight="1" x14ac:dyDescent="0.35">
      <c r="A32" s="39"/>
      <c r="B32" s="39"/>
      <c r="C32" s="41"/>
      <c r="D32" s="41"/>
      <c r="E32" s="41"/>
      <c r="F32" s="37"/>
      <c r="G32" s="37"/>
      <c r="H32" s="35" t="str">
        <f t="shared" si="14"/>
        <v/>
      </c>
      <c r="I32" s="35">
        <f t="shared" si="15"/>
        <v>0</v>
      </c>
      <c r="J32" s="35">
        <f t="shared" si="16"/>
        <v>0</v>
      </c>
      <c r="K32" s="35">
        <f t="shared" si="17"/>
        <v>0</v>
      </c>
      <c r="L32" s="35">
        <f t="shared" si="18"/>
        <v>0</v>
      </c>
      <c r="M32" s="35">
        <f t="shared" si="19"/>
        <v>0</v>
      </c>
      <c r="N32" s="35">
        <f t="shared" si="20"/>
        <v>0</v>
      </c>
      <c r="O32" s="35">
        <f t="shared" si="21"/>
        <v>0</v>
      </c>
      <c r="P32" s="35" t="str">
        <f t="shared" si="22"/>
        <v/>
      </c>
      <c r="Q32" s="35">
        <f t="shared" si="23"/>
        <v>0</v>
      </c>
      <c r="R32" s="35">
        <f t="shared" si="24"/>
        <v>0</v>
      </c>
      <c r="S32" s="35">
        <f t="shared" si="25"/>
        <v>0</v>
      </c>
      <c r="T32" s="35">
        <f t="shared" si="26"/>
        <v>0</v>
      </c>
      <c r="U32" s="35">
        <f t="shared" si="27"/>
        <v>0</v>
      </c>
      <c r="V32" s="35">
        <f t="shared" si="28"/>
        <v>0</v>
      </c>
      <c r="W32" s="35">
        <f t="shared" si="29"/>
        <v>0</v>
      </c>
      <c r="X32" s="35" t="str">
        <f t="shared" si="30"/>
        <v/>
      </c>
      <c r="Y32" s="35"/>
      <c r="Z32" s="52" t="str">
        <f t="shared" si="13"/>
        <v/>
      </c>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row>
    <row r="33" spans="1:176" ht="22.5" customHeight="1" x14ac:dyDescent="0.35">
      <c r="A33" s="39"/>
      <c r="B33" s="39"/>
      <c r="C33" s="41"/>
      <c r="D33" s="41"/>
      <c r="E33" s="41"/>
      <c r="F33" s="37"/>
      <c r="G33" s="37"/>
      <c r="H33" s="35" t="str">
        <f t="shared" si="14"/>
        <v/>
      </c>
      <c r="I33" s="35">
        <f t="shared" si="15"/>
        <v>0</v>
      </c>
      <c r="J33" s="35">
        <f t="shared" si="16"/>
        <v>0</v>
      </c>
      <c r="K33" s="35">
        <f t="shared" si="17"/>
        <v>0</v>
      </c>
      <c r="L33" s="35">
        <f t="shared" si="18"/>
        <v>0</v>
      </c>
      <c r="M33" s="35">
        <f t="shared" si="19"/>
        <v>0</v>
      </c>
      <c r="N33" s="35">
        <f t="shared" si="20"/>
        <v>0</v>
      </c>
      <c r="O33" s="35">
        <f t="shared" si="21"/>
        <v>0</v>
      </c>
      <c r="P33" s="35" t="str">
        <f t="shared" si="22"/>
        <v/>
      </c>
      <c r="Q33" s="35">
        <f t="shared" si="23"/>
        <v>0</v>
      </c>
      <c r="R33" s="35">
        <f t="shared" si="24"/>
        <v>0</v>
      </c>
      <c r="S33" s="35">
        <f t="shared" si="25"/>
        <v>0</v>
      </c>
      <c r="T33" s="35">
        <f t="shared" si="26"/>
        <v>0</v>
      </c>
      <c r="U33" s="35">
        <f t="shared" si="27"/>
        <v>0</v>
      </c>
      <c r="V33" s="35">
        <f t="shared" si="28"/>
        <v>0</v>
      </c>
      <c r="W33" s="35">
        <f t="shared" si="29"/>
        <v>0</v>
      </c>
      <c r="X33" s="35" t="str">
        <f t="shared" si="30"/>
        <v/>
      </c>
      <c r="Y33" s="35"/>
      <c r="Z33" s="52" t="str">
        <f t="shared" si="13"/>
        <v/>
      </c>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row>
    <row r="34" spans="1:176" ht="22.5" customHeight="1" x14ac:dyDescent="0.35">
      <c r="A34" s="39"/>
      <c r="B34" s="39"/>
      <c r="C34" s="41"/>
      <c r="D34" s="41"/>
      <c r="E34" s="41"/>
      <c r="F34" s="35"/>
      <c r="G34" s="37"/>
      <c r="H34" s="35" t="str">
        <f t="shared" si="14"/>
        <v/>
      </c>
      <c r="I34" s="35">
        <f t="shared" si="15"/>
        <v>0</v>
      </c>
      <c r="J34" s="35">
        <f t="shared" si="16"/>
        <v>0</v>
      </c>
      <c r="K34" s="35">
        <f t="shared" si="17"/>
        <v>0</v>
      </c>
      <c r="L34" s="35">
        <f t="shared" si="18"/>
        <v>0</v>
      </c>
      <c r="M34" s="35">
        <f t="shared" si="19"/>
        <v>0</v>
      </c>
      <c r="N34" s="35">
        <f t="shared" si="20"/>
        <v>0</v>
      </c>
      <c r="O34" s="35">
        <f t="shared" si="21"/>
        <v>0</v>
      </c>
      <c r="P34" s="35" t="str">
        <f t="shared" si="22"/>
        <v/>
      </c>
      <c r="Q34" s="35">
        <f t="shared" si="23"/>
        <v>0</v>
      </c>
      <c r="R34" s="35">
        <f t="shared" si="24"/>
        <v>0</v>
      </c>
      <c r="S34" s="35">
        <f t="shared" si="25"/>
        <v>0</v>
      </c>
      <c r="T34" s="35">
        <f t="shared" si="26"/>
        <v>0</v>
      </c>
      <c r="U34" s="35">
        <f t="shared" si="27"/>
        <v>0</v>
      </c>
      <c r="V34" s="35">
        <f t="shared" si="28"/>
        <v>0</v>
      </c>
      <c r="W34" s="35">
        <f t="shared" si="29"/>
        <v>0</v>
      </c>
      <c r="X34" s="35" t="str">
        <f t="shared" si="30"/>
        <v/>
      </c>
      <c r="Y34" s="35"/>
      <c r="Z34" s="52" t="str">
        <f t="shared" si="13"/>
        <v/>
      </c>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row>
    <row r="35" spans="1:176" ht="22.5" customHeight="1" x14ac:dyDescent="0.35">
      <c r="A35" s="39"/>
      <c r="B35" s="39"/>
      <c r="C35" s="41"/>
      <c r="D35" s="41"/>
      <c r="E35" s="41"/>
      <c r="F35" s="37"/>
      <c r="G35" s="37"/>
      <c r="H35" s="35" t="str">
        <f t="shared" si="14"/>
        <v/>
      </c>
      <c r="I35" s="35">
        <f t="shared" si="15"/>
        <v>0</v>
      </c>
      <c r="J35" s="35">
        <f t="shared" si="16"/>
        <v>0</v>
      </c>
      <c r="K35" s="35">
        <f t="shared" si="17"/>
        <v>0</v>
      </c>
      <c r="L35" s="35">
        <f t="shared" si="18"/>
        <v>0</v>
      </c>
      <c r="M35" s="35">
        <f t="shared" si="19"/>
        <v>0</v>
      </c>
      <c r="N35" s="35">
        <f t="shared" si="20"/>
        <v>0</v>
      </c>
      <c r="O35" s="35">
        <f t="shared" si="21"/>
        <v>0</v>
      </c>
      <c r="P35" s="35" t="str">
        <f t="shared" si="22"/>
        <v/>
      </c>
      <c r="Q35" s="35">
        <f t="shared" si="23"/>
        <v>0</v>
      </c>
      <c r="R35" s="35">
        <f t="shared" si="24"/>
        <v>0</v>
      </c>
      <c r="S35" s="35">
        <f t="shared" si="25"/>
        <v>0</v>
      </c>
      <c r="T35" s="35">
        <f t="shared" si="26"/>
        <v>0</v>
      </c>
      <c r="U35" s="35">
        <f t="shared" si="27"/>
        <v>0</v>
      </c>
      <c r="V35" s="35">
        <f t="shared" si="28"/>
        <v>0</v>
      </c>
      <c r="W35" s="35">
        <f t="shared" si="29"/>
        <v>0</v>
      </c>
      <c r="X35" s="35" t="str">
        <f t="shared" si="30"/>
        <v/>
      </c>
      <c r="Y35" s="35"/>
      <c r="Z35" s="52" t="str">
        <f t="shared" si="13"/>
        <v/>
      </c>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row>
    <row r="36" spans="1:176" ht="22.5" customHeight="1" x14ac:dyDescent="0.35">
      <c r="A36" s="39"/>
      <c r="B36" s="39"/>
      <c r="C36" s="41"/>
      <c r="D36" s="41"/>
      <c r="E36" s="41"/>
      <c r="F36" s="37"/>
      <c r="G36" s="37"/>
      <c r="H36" s="35" t="str">
        <f t="shared" si="14"/>
        <v/>
      </c>
      <c r="I36" s="35">
        <f t="shared" si="15"/>
        <v>0</v>
      </c>
      <c r="J36" s="35">
        <f t="shared" si="16"/>
        <v>0</v>
      </c>
      <c r="K36" s="35">
        <f t="shared" si="17"/>
        <v>0</v>
      </c>
      <c r="L36" s="35">
        <f t="shared" si="18"/>
        <v>0</v>
      </c>
      <c r="M36" s="35">
        <f t="shared" si="19"/>
        <v>0</v>
      </c>
      <c r="N36" s="35">
        <f t="shared" si="20"/>
        <v>0</v>
      </c>
      <c r="O36" s="35">
        <f t="shared" si="21"/>
        <v>0</v>
      </c>
      <c r="P36" s="35" t="str">
        <f t="shared" si="22"/>
        <v/>
      </c>
      <c r="Q36" s="35">
        <f t="shared" si="23"/>
        <v>0</v>
      </c>
      <c r="R36" s="35">
        <f t="shared" si="24"/>
        <v>0</v>
      </c>
      <c r="S36" s="35">
        <f t="shared" si="25"/>
        <v>0</v>
      </c>
      <c r="T36" s="35">
        <f t="shared" si="26"/>
        <v>0</v>
      </c>
      <c r="U36" s="35">
        <f t="shared" si="27"/>
        <v>0</v>
      </c>
      <c r="V36" s="35">
        <f t="shared" si="28"/>
        <v>0</v>
      </c>
      <c r="W36" s="35">
        <f t="shared" si="29"/>
        <v>0</v>
      </c>
      <c r="X36" s="35" t="str">
        <f t="shared" si="30"/>
        <v/>
      </c>
      <c r="Y36" s="35"/>
      <c r="Z36" s="52" t="str">
        <f t="shared" si="13"/>
        <v/>
      </c>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row>
    <row r="37" spans="1:176" ht="22.5" customHeight="1" x14ac:dyDescent="0.35">
      <c r="A37" s="39"/>
      <c r="B37" s="39"/>
      <c r="C37" s="41"/>
      <c r="D37" s="41"/>
      <c r="E37" s="41"/>
      <c r="F37" s="37"/>
      <c r="G37" s="37"/>
      <c r="H37" s="35" t="str">
        <f t="shared" ref="H37:H72" si="31">IF(LEN(F37)=0,"",AND(LEFT(F37,1)="#",LEN(F37)=7))</f>
        <v/>
      </c>
      <c r="I37" s="35">
        <f t="shared" ref="I37:I72" si="32">HEX2DEC(RIGHT(LEFT(F37,3),2))</f>
        <v>0</v>
      </c>
      <c r="J37" s="35">
        <f t="shared" si="16"/>
        <v>0</v>
      </c>
      <c r="K37" s="35">
        <f t="shared" ref="K37:K72" si="33">HEX2DEC(RIGHT(LEFT(F37,5),2))</f>
        <v>0</v>
      </c>
      <c r="L37" s="35">
        <f t="shared" si="18"/>
        <v>0</v>
      </c>
      <c r="M37" s="35">
        <f t="shared" ref="M37:M72" si="34">HEX2DEC(RIGHT(F37,2))</f>
        <v>0</v>
      </c>
      <c r="N37" s="35">
        <f t="shared" si="20"/>
        <v>0</v>
      </c>
      <c r="O37" s="35">
        <f t="shared" si="21"/>
        <v>0</v>
      </c>
      <c r="P37" s="35" t="str">
        <f t="shared" ref="P37:P72" si="35">IF(LEN(G37)=0,"",AND(LEFT(G37,1)="#",LEN(G37)=7))</f>
        <v/>
      </c>
      <c r="Q37" s="35">
        <f t="shared" ref="Q37:Q72" si="36">HEX2DEC(RIGHT(LEFT(G37,3),2))</f>
        <v>0</v>
      </c>
      <c r="R37" s="35">
        <f t="shared" si="24"/>
        <v>0</v>
      </c>
      <c r="S37" s="35">
        <f t="shared" ref="S37:S72" si="37">HEX2DEC(RIGHT(LEFT(G37,5),2))</f>
        <v>0</v>
      </c>
      <c r="T37" s="35">
        <f t="shared" si="26"/>
        <v>0</v>
      </c>
      <c r="U37" s="35">
        <f t="shared" ref="U37:U72" si="38">HEX2DEC(RIGHT(G37,2))</f>
        <v>0</v>
      </c>
      <c r="V37" s="35">
        <f t="shared" si="28"/>
        <v>0</v>
      </c>
      <c r="W37" s="35">
        <f t="shared" si="29"/>
        <v>0</v>
      </c>
      <c r="X37" s="35" t="str">
        <f t="shared" ref="X37:X68" si="39">IF(OR(H37="",P37="")=TRUE,"",IF(OR(H37=FALSE,P37=FALSE)=TRUE,"ERROR",ROUND(IF(O37&gt;W37,(O37+0.05)/(W37+0.05),(W37+0.05)/(O37+0.05)),2)))</f>
        <v/>
      </c>
      <c r="Y37" s="35"/>
      <c r="Z37" s="52" t="str">
        <f t="shared" si="13"/>
        <v/>
      </c>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row>
    <row r="38" spans="1:176" ht="22.5" customHeight="1" x14ac:dyDescent="0.35">
      <c r="A38" s="39"/>
      <c r="B38" s="39"/>
      <c r="C38" s="41"/>
      <c r="D38" s="41"/>
      <c r="E38" s="41"/>
      <c r="F38" s="37"/>
      <c r="G38" s="37"/>
      <c r="H38" s="35" t="str">
        <f t="shared" si="31"/>
        <v/>
      </c>
      <c r="I38" s="35">
        <f t="shared" si="32"/>
        <v>0</v>
      </c>
      <c r="J38" s="35">
        <f t="shared" si="16"/>
        <v>0</v>
      </c>
      <c r="K38" s="35">
        <f t="shared" si="33"/>
        <v>0</v>
      </c>
      <c r="L38" s="35">
        <f t="shared" si="18"/>
        <v>0</v>
      </c>
      <c r="M38" s="35">
        <f t="shared" si="34"/>
        <v>0</v>
      </c>
      <c r="N38" s="35">
        <f t="shared" si="20"/>
        <v>0</v>
      </c>
      <c r="O38" s="35">
        <f t="shared" si="21"/>
        <v>0</v>
      </c>
      <c r="P38" s="35" t="str">
        <f t="shared" si="35"/>
        <v/>
      </c>
      <c r="Q38" s="35">
        <f t="shared" si="36"/>
        <v>0</v>
      </c>
      <c r="R38" s="35">
        <f t="shared" si="24"/>
        <v>0</v>
      </c>
      <c r="S38" s="35">
        <f t="shared" si="37"/>
        <v>0</v>
      </c>
      <c r="T38" s="35">
        <f t="shared" si="26"/>
        <v>0</v>
      </c>
      <c r="U38" s="35">
        <f t="shared" si="38"/>
        <v>0</v>
      </c>
      <c r="V38" s="35">
        <f t="shared" si="28"/>
        <v>0</v>
      </c>
      <c r="W38" s="35">
        <f t="shared" si="29"/>
        <v>0</v>
      </c>
      <c r="X38" s="35" t="str">
        <f t="shared" si="39"/>
        <v/>
      </c>
      <c r="Y38" s="35"/>
      <c r="Z38" s="52" t="str">
        <f t="shared" si="13"/>
        <v/>
      </c>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row>
    <row r="39" spans="1:176" ht="22.5" customHeight="1" x14ac:dyDescent="0.35">
      <c r="A39" s="39"/>
      <c r="B39" s="39"/>
      <c r="C39" s="41"/>
      <c r="D39" s="41"/>
      <c r="E39" s="41"/>
      <c r="F39" s="37"/>
      <c r="G39" s="35"/>
      <c r="H39" s="35" t="str">
        <f t="shared" si="31"/>
        <v/>
      </c>
      <c r="I39" s="35">
        <f t="shared" si="32"/>
        <v>0</v>
      </c>
      <c r="J39" s="35">
        <f t="shared" si="16"/>
        <v>0</v>
      </c>
      <c r="K39" s="35">
        <f t="shared" si="33"/>
        <v>0</v>
      </c>
      <c r="L39" s="35">
        <f t="shared" si="18"/>
        <v>0</v>
      </c>
      <c r="M39" s="35">
        <f t="shared" si="34"/>
        <v>0</v>
      </c>
      <c r="N39" s="35">
        <f t="shared" si="20"/>
        <v>0</v>
      </c>
      <c r="O39" s="35">
        <f t="shared" si="21"/>
        <v>0</v>
      </c>
      <c r="P39" s="35" t="str">
        <f t="shared" si="35"/>
        <v/>
      </c>
      <c r="Q39" s="35">
        <f t="shared" si="36"/>
        <v>0</v>
      </c>
      <c r="R39" s="35">
        <f t="shared" si="24"/>
        <v>0</v>
      </c>
      <c r="S39" s="35">
        <f t="shared" si="37"/>
        <v>0</v>
      </c>
      <c r="T39" s="35">
        <f t="shared" si="26"/>
        <v>0</v>
      </c>
      <c r="U39" s="35">
        <f t="shared" si="38"/>
        <v>0</v>
      </c>
      <c r="V39" s="35">
        <f t="shared" si="28"/>
        <v>0</v>
      </c>
      <c r="W39" s="35">
        <f t="shared" si="29"/>
        <v>0</v>
      </c>
      <c r="X39" s="35" t="str">
        <f t="shared" si="39"/>
        <v/>
      </c>
      <c r="Y39" s="35"/>
      <c r="Z39" s="52" t="str">
        <f t="shared" si="13"/>
        <v/>
      </c>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row>
    <row r="40" spans="1:176" ht="22.5" customHeight="1" x14ac:dyDescent="0.35">
      <c r="A40" s="39"/>
      <c r="B40" s="39"/>
      <c r="C40" s="41"/>
      <c r="D40" s="41"/>
      <c r="E40" s="41"/>
      <c r="F40" s="37"/>
      <c r="G40" s="37"/>
      <c r="H40" s="35" t="str">
        <f t="shared" si="31"/>
        <v/>
      </c>
      <c r="I40" s="35">
        <f t="shared" si="32"/>
        <v>0</v>
      </c>
      <c r="J40" s="35">
        <f t="shared" si="16"/>
        <v>0</v>
      </c>
      <c r="K40" s="35">
        <f t="shared" si="33"/>
        <v>0</v>
      </c>
      <c r="L40" s="35">
        <f t="shared" si="18"/>
        <v>0</v>
      </c>
      <c r="M40" s="35">
        <f t="shared" si="34"/>
        <v>0</v>
      </c>
      <c r="N40" s="35">
        <f t="shared" si="20"/>
        <v>0</v>
      </c>
      <c r="O40" s="35">
        <f t="shared" si="21"/>
        <v>0</v>
      </c>
      <c r="P40" s="35" t="str">
        <f t="shared" si="35"/>
        <v/>
      </c>
      <c r="Q40" s="35">
        <f t="shared" si="36"/>
        <v>0</v>
      </c>
      <c r="R40" s="35">
        <f t="shared" si="24"/>
        <v>0</v>
      </c>
      <c r="S40" s="35">
        <f t="shared" si="37"/>
        <v>0</v>
      </c>
      <c r="T40" s="35">
        <f t="shared" si="26"/>
        <v>0</v>
      </c>
      <c r="U40" s="35">
        <f t="shared" si="38"/>
        <v>0</v>
      </c>
      <c r="V40" s="35">
        <f t="shared" si="28"/>
        <v>0</v>
      </c>
      <c r="W40" s="35">
        <f t="shared" si="29"/>
        <v>0</v>
      </c>
      <c r="X40" s="35" t="str">
        <f t="shared" si="39"/>
        <v/>
      </c>
      <c r="Y40" s="35"/>
      <c r="Z40" s="52" t="str">
        <f t="shared" si="13"/>
        <v/>
      </c>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c r="FS40" s="37"/>
      <c r="FT40" s="37"/>
    </row>
    <row r="41" spans="1:176" ht="22.5" customHeight="1" x14ac:dyDescent="0.35">
      <c r="A41" s="39"/>
      <c r="B41" s="39"/>
      <c r="C41" s="41"/>
      <c r="D41" s="41"/>
      <c r="E41" s="41"/>
      <c r="F41" s="37"/>
      <c r="G41" s="37"/>
      <c r="H41" s="35" t="str">
        <f t="shared" si="31"/>
        <v/>
      </c>
      <c r="I41" s="35">
        <f t="shared" si="32"/>
        <v>0</v>
      </c>
      <c r="J41" s="35">
        <f t="shared" si="16"/>
        <v>0</v>
      </c>
      <c r="K41" s="35">
        <f t="shared" si="33"/>
        <v>0</v>
      </c>
      <c r="L41" s="35">
        <f t="shared" si="18"/>
        <v>0</v>
      </c>
      <c r="M41" s="35">
        <f t="shared" si="34"/>
        <v>0</v>
      </c>
      <c r="N41" s="35">
        <f t="shared" si="20"/>
        <v>0</v>
      </c>
      <c r="O41" s="35">
        <f t="shared" si="21"/>
        <v>0</v>
      </c>
      <c r="P41" s="35" t="str">
        <f t="shared" si="35"/>
        <v/>
      </c>
      <c r="Q41" s="35">
        <f t="shared" si="36"/>
        <v>0</v>
      </c>
      <c r="R41" s="35">
        <f t="shared" si="24"/>
        <v>0</v>
      </c>
      <c r="S41" s="35">
        <f t="shared" si="37"/>
        <v>0</v>
      </c>
      <c r="T41" s="35">
        <f t="shared" si="26"/>
        <v>0</v>
      </c>
      <c r="U41" s="35">
        <f t="shared" si="38"/>
        <v>0</v>
      </c>
      <c r="V41" s="35">
        <f t="shared" si="28"/>
        <v>0</v>
      </c>
      <c r="W41" s="35">
        <f t="shared" si="29"/>
        <v>0</v>
      </c>
      <c r="X41" s="35" t="str">
        <f t="shared" si="39"/>
        <v/>
      </c>
      <c r="Y41" s="35"/>
      <c r="Z41" s="52" t="str">
        <f t="shared" si="13"/>
        <v/>
      </c>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c r="FS41" s="37"/>
      <c r="FT41" s="37"/>
    </row>
    <row r="42" spans="1:176" ht="22.5" customHeight="1" x14ac:dyDescent="0.35">
      <c r="A42" s="39"/>
      <c r="B42" s="39"/>
      <c r="C42" s="41"/>
      <c r="D42" s="41"/>
      <c r="E42" s="41"/>
      <c r="F42" s="37"/>
      <c r="G42" s="37"/>
      <c r="H42" s="35" t="str">
        <f t="shared" si="31"/>
        <v/>
      </c>
      <c r="I42" s="35">
        <f t="shared" si="32"/>
        <v>0</v>
      </c>
      <c r="J42" s="35">
        <f t="shared" si="16"/>
        <v>0</v>
      </c>
      <c r="K42" s="35">
        <f t="shared" si="33"/>
        <v>0</v>
      </c>
      <c r="L42" s="35">
        <f t="shared" si="18"/>
        <v>0</v>
      </c>
      <c r="M42" s="35">
        <f t="shared" si="34"/>
        <v>0</v>
      </c>
      <c r="N42" s="35">
        <f t="shared" si="20"/>
        <v>0</v>
      </c>
      <c r="O42" s="35">
        <f t="shared" si="21"/>
        <v>0</v>
      </c>
      <c r="P42" s="35" t="str">
        <f t="shared" si="35"/>
        <v/>
      </c>
      <c r="Q42" s="35">
        <f t="shared" si="36"/>
        <v>0</v>
      </c>
      <c r="R42" s="35">
        <f t="shared" si="24"/>
        <v>0</v>
      </c>
      <c r="S42" s="35">
        <f t="shared" si="37"/>
        <v>0</v>
      </c>
      <c r="T42" s="35">
        <f t="shared" si="26"/>
        <v>0</v>
      </c>
      <c r="U42" s="35">
        <f t="shared" si="38"/>
        <v>0</v>
      </c>
      <c r="V42" s="35">
        <f t="shared" si="28"/>
        <v>0</v>
      </c>
      <c r="W42" s="35">
        <f t="shared" si="29"/>
        <v>0</v>
      </c>
      <c r="X42" s="35" t="str">
        <f t="shared" si="39"/>
        <v/>
      </c>
      <c r="Y42" s="35"/>
      <c r="Z42" s="52" t="str">
        <f t="shared" si="13"/>
        <v/>
      </c>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row>
    <row r="43" spans="1:176" ht="22.5" customHeight="1" x14ac:dyDescent="0.35">
      <c r="A43" s="39"/>
      <c r="B43" s="39"/>
      <c r="C43" s="41"/>
      <c r="D43" s="41"/>
      <c r="E43" s="41"/>
      <c r="F43" s="37"/>
      <c r="G43" s="37"/>
      <c r="H43" s="35" t="str">
        <f t="shared" si="31"/>
        <v/>
      </c>
      <c r="I43" s="35">
        <f t="shared" si="32"/>
        <v>0</v>
      </c>
      <c r="J43" s="35">
        <f t="shared" si="16"/>
        <v>0</v>
      </c>
      <c r="K43" s="35">
        <f t="shared" si="33"/>
        <v>0</v>
      </c>
      <c r="L43" s="35">
        <f t="shared" si="18"/>
        <v>0</v>
      </c>
      <c r="M43" s="35">
        <f t="shared" si="34"/>
        <v>0</v>
      </c>
      <c r="N43" s="35">
        <f t="shared" si="20"/>
        <v>0</v>
      </c>
      <c r="O43" s="35">
        <f t="shared" si="21"/>
        <v>0</v>
      </c>
      <c r="P43" s="35" t="str">
        <f t="shared" si="35"/>
        <v/>
      </c>
      <c r="Q43" s="35">
        <f t="shared" si="36"/>
        <v>0</v>
      </c>
      <c r="R43" s="35">
        <f t="shared" si="24"/>
        <v>0</v>
      </c>
      <c r="S43" s="35">
        <f t="shared" si="37"/>
        <v>0</v>
      </c>
      <c r="T43" s="35">
        <f t="shared" si="26"/>
        <v>0</v>
      </c>
      <c r="U43" s="35">
        <f t="shared" si="38"/>
        <v>0</v>
      </c>
      <c r="V43" s="35">
        <f t="shared" si="28"/>
        <v>0</v>
      </c>
      <c r="W43" s="35">
        <f t="shared" si="29"/>
        <v>0</v>
      </c>
      <c r="X43" s="35" t="str">
        <f t="shared" si="39"/>
        <v/>
      </c>
      <c r="Y43" s="35"/>
      <c r="Z43" s="52" t="str">
        <f t="shared" si="13"/>
        <v/>
      </c>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c r="FS43" s="37"/>
      <c r="FT43" s="37"/>
    </row>
    <row r="44" spans="1:176" ht="22.5" customHeight="1" x14ac:dyDescent="0.35">
      <c r="A44" s="39"/>
      <c r="B44" s="39"/>
      <c r="C44" s="41"/>
      <c r="D44" s="41"/>
      <c r="E44" s="41"/>
      <c r="F44" s="37"/>
      <c r="G44" s="37"/>
      <c r="H44" s="35" t="str">
        <f t="shared" si="31"/>
        <v/>
      </c>
      <c r="I44" s="35">
        <f t="shared" si="32"/>
        <v>0</v>
      </c>
      <c r="J44" s="35">
        <f t="shared" si="16"/>
        <v>0</v>
      </c>
      <c r="K44" s="35">
        <f t="shared" si="33"/>
        <v>0</v>
      </c>
      <c r="L44" s="35">
        <f t="shared" si="18"/>
        <v>0</v>
      </c>
      <c r="M44" s="35">
        <f t="shared" si="34"/>
        <v>0</v>
      </c>
      <c r="N44" s="35">
        <f t="shared" si="20"/>
        <v>0</v>
      </c>
      <c r="O44" s="35">
        <f t="shared" si="21"/>
        <v>0</v>
      </c>
      <c r="P44" s="35" t="str">
        <f t="shared" si="35"/>
        <v/>
      </c>
      <c r="Q44" s="35">
        <f t="shared" si="36"/>
        <v>0</v>
      </c>
      <c r="R44" s="35">
        <f t="shared" si="24"/>
        <v>0</v>
      </c>
      <c r="S44" s="35">
        <f t="shared" si="37"/>
        <v>0</v>
      </c>
      <c r="T44" s="35">
        <f t="shared" si="26"/>
        <v>0</v>
      </c>
      <c r="U44" s="35">
        <f t="shared" si="38"/>
        <v>0</v>
      </c>
      <c r="V44" s="35">
        <f t="shared" si="28"/>
        <v>0</v>
      </c>
      <c r="W44" s="35">
        <f t="shared" si="29"/>
        <v>0</v>
      </c>
      <c r="X44" s="35" t="str">
        <f t="shared" si="39"/>
        <v/>
      </c>
      <c r="Y44" s="35"/>
      <c r="Z44" s="52" t="str">
        <f t="shared" si="13"/>
        <v/>
      </c>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row>
    <row r="45" spans="1:176" ht="22.5" customHeight="1" x14ac:dyDescent="0.35">
      <c r="A45" s="39"/>
      <c r="B45" s="39"/>
      <c r="C45" s="41"/>
      <c r="D45" s="41"/>
      <c r="E45" s="41"/>
      <c r="F45" s="37"/>
      <c r="G45" s="37"/>
      <c r="H45" s="35" t="str">
        <f t="shared" si="31"/>
        <v/>
      </c>
      <c r="I45" s="35">
        <f t="shared" si="32"/>
        <v>0</v>
      </c>
      <c r="J45" s="35">
        <f t="shared" si="16"/>
        <v>0</v>
      </c>
      <c r="K45" s="35">
        <f t="shared" si="33"/>
        <v>0</v>
      </c>
      <c r="L45" s="35">
        <f t="shared" si="18"/>
        <v>0</v>
      </c>
      <c r="M45" s="35">
        <f t="shared" si="34"/>
        <v>0</v>
      </c>
      <c r="N45" s="35">
        <f t="shared" si="20"/>
        <v>0</v>
      </c>
      <c r="O45" s="35">
        <f t="shared" si="21"/>
        <v>0</v>
      </c>
      <c r="P45" s="35" t="str">
        <f t="shared" si="35"/>
        <v/>
      </c>
      <c r="Q45" s="35">
        <f t="shared" si="36"/>
        <v>0</v>
      </c>
      <c r="R45" s="35">
        <f t="shared" si="24"/>
        <v>0</v>
      </c>
      <c r="S45" s="35">
        <f t="shared" si="37"/>
        <v>0</v>
      </c>
      <c r="T45" s="35">
        <f t="shared" si="26"/>
        <v>0</v>
      </c>
      <c r="U45" s="35">
        <f t="shared" si="38"/>
        <v>0</v>
      </c>
      <c r="V45" s="35">
        <f t="shared" si="28"/>
        <v>0</v>
      </c>
      <c r="W45" s="35">
        <f t="shared" si="29"/>
        <v>0</v>
      </c>
      <c r="X45" s="35" t="str">
        <f t="shared" si="39"/>
        <v/>
      </c>
      <c r="Y45" s="35"/>
      <c r="Z45" s="52" t="str">
        <f t="shared" si="13"/>
        <v/>
      </c>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row>
    <row r="46" spans="1:176" ht="22.5" customHeight="1" x14ac:dyDescent="0.35">
      <c r="A46" s="39"/>
      <c r="B46" s="39"/>
      <c r="C46" s="41"/>
      <c r="D46" s="41"/>
      <c r="E46" s="41"/>
      <c r="F46" s="37"/>
      <c r="G46" s="37"/>
      <c r="H46" s="35" t="str">
        <f t="shared" si="31"/>
        <v/>
      </c>
      <c r="I46" s="35">
        <f t="shared" si="32"/>
        <v>0</v>
      </c>
      <c r="J46" s="35">
        <f t="shared" si="16"/>
        <v>0</v>
      </c>
      <c r="K46" s="35">
        <f t="shared" si="33"/>
        <v>0</v>
      </c>
      <c r="L46" s="35">
        <f t="shared" si="18"/>
        <v>0</v>
      </c>
      <c r="M46" s="35">
        <f t="shared" si="34"/>
        <v>0</v>
      </c>
      <c r="N46" s="35">
        <f t="shared" si="20"/>
        <v>0</v>
      </c>
      <c r="O46" s="35">
        <f t="shared" si="21"/>
        <v>0</v>
      </c>
      <c r="P46" s="35" t="str">
        <f t="shared" si="35"/>
        <v/>
      </c>
      <c r="Q46" s="35">
        <f t="shared" si="36"/>
        <v>0</v>
      </c>
      <c r="R46" s="35">
        <f t="shared" si="24"/>
        <v>0</v>
      </c>
      <c r="S46" s="35">
        <f t="shared" si="37"/>
        <v>0</v>
      </c>
      <c r="T46" s="35">
        <f t="shared" si="26"/>
        <v>0</v>
      </c>
      <c r="U46" s="35">
        <f t="shared" si="38"/>
        <v>0</v>
      </c>
      <c r="V46" s="35">
        <f t="shared" si="28"/>
        <v>0</v>
      </c>
      <c r="W46" s="35">
        <f t="shared" si="29"/>
        <v>0</v>
      </c>
      <c r="X46" s="35" t="str">
        <f t="shared" si="39"/>
        <v/>
      </c>
      <c r="Y46" s="35"/>
      <c r="Z46" s="52" t="str">
        <f t="shared" si="13"/>
        <v/>
      </c>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row>
    <row r="47" spans="1:176" ht="22.5" customHeight="1" x14ac:dyDescent="0.35">
      <c r="A47" s="39"/>
      <c r="B47" s="39"/>
      <c r="C47" s="41"/>
      <c r="D47" s="41"/>
      <c r="E47" s="41"/>
      <c r="F47" s="37"/>
      <c r="G47" s="37"/>
      <c r="H47" s="35" t="str">
        <f t="shared" si="31"/>
        <v/>
      </c>
      <c r="I47" s="35">
        <f t="shared" si="32"/>
        <v>0</v>
      </c>
      <c r="J47" s="35">
        <f t="shared" si="16"/>
        <v>0</v>
      </c>
      <c r="K47" s="35">
        <f t="shared" si="33"/>
        <v>0</v>
      </c>
      <c r="L47" s="35">
        <f t="shared" si="18"/>
        <v>0</v>
      </c>
      <c r="M47" s="35">
        <f t="shared" si="34"/>
        <v>0</v>
      </c>
      <c r="N47" s="35">
        <f t="shared" si="20"/>
        <v>0</v>
      </c>
      <c r="O47" s="35">
        <f t="shared" si="21"/>
        <v>0</v>
      </c>
      <c r="P47" s="35" t="str">
        <f t="shared" si="35"/>
        <v/>
      </c>
      <c r="Q47" s="35">
        <f t="shared" si="36"/>
        <v>0</v>
      </c>
      <c r="R47" s="35">
        <f t="shared" si="24"/>
        <v>0</v>
      </c>
      <c r="S47" s="35">
        <f t="shared" si="37"/>
        <v>0</v>
      </c>
      <c r="T47" s="35">
        <f t="shared" si="26"/>
        <v>0</v>
      </c>
      <c r="U47" s="35">
        <f t="shared" si="38"/>
        <v>0</v>
      </c>
      <c r="V47" s="35">
        <f t="shared" si="28"/>
        <v>0</v>
      </c>
      <c r="W47" s="35">
        <f t="shared" si="29"/>
        <v>0</v>
      </c>
      <c r="X47" s="35" t="str">
        <f t="shared" si="39"/>
        <v/>
      </c>
      <c r="Y47" s="35"/>
      <c r="Z47" s="52" t="str">
        <f t="shared" si="13"/>
        <v/>
      </c>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row>
    <row r="48" spans="1:176" ht="22.5" customHeight="1" x14ac:dyDescent="0.35">
      <c r="A48" s="39"/>
      <c r="B48" s="39"/>
      <c r="C48" s="41"/>
      <c r="D48" s="41"/>
      <c r="E48" s="41"/>
      <c r="F48" s="37"/>
      <c r="G48" s="37"/>
      <c r="H48" s="35" t="str">
        <f t="shared" si="31"/>
        <v/>
      </c>
      <c r="I48" s="35">
        <f t="shared" si="32"/>
        <v>0</v>
      </c>
      <c r="J48" s="35">
        <f t="shared" si="16"/>
        <v>0</v>
      </c>
      <c r="K48" s="35">
        <f t="shared" si="33"/>
        <v>0</v>
      </c>
      <c r="L48" s="35">
        <f t="shared" si="18"/>
        <v>0</v>
      </c>
      <c r="M48" s="35">
        <f t="shared" si="34"/>
        <v>0</v>
      </c>
      <c r="N48" s="35">
        <f t="shared" si="20"/>
        <v>0</v>
      </c>
      <c r="O48" s="35">
        <f t="shared" si="21"/>
        <v>0</v>
      </c>
      <c r="P48" s="35" t="str">
        <f t="shared" si="35"/>
        <v/>
      </c>
      <c r="Q48" s="35">
        <f t="shared" si="36"/>
        <v>0</v>
      </c>
      <c r="R48" s="35">
        <f t="shared" si="24"/>
        <v>0</v>
      </c>
      <c r="S48" s="35">
        <f t="shared" si="37"/>
        <v>0</v>
      </c>
      <c r="T48" s="35">
        <f t="shared" si="26"/>
        <v>0</v>
      </c>
      <c r="U48" s="35">
        <f t="shared" si="38"/>
        <v>0</v>
      </c>
      <c r="V48" s="35">
        <f t="shared" si="28"/>
        <v>0</v>
      </c>
      <c r="W48" s="35">
        <f t="shared" si="29"/>
        <v>0</v>
      </c>
      <c r="X48" s="35" t="str">
        <f t="shared" si="39"/>
        <v/>
      </c>
      <c r="Y48" s="35"/>
      <c r="Z48" s="52" t="str">
        <f t="shared" si="13"/>
        <v/>
      </c>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c r="FS48" s="37"/>
      <c r="FT48" s="37"/>
    </row>
    <row r="49" spans="1:176" ht="22.5" customHeight="1" x14ac:dyDescent="0.35">
      <c r="A49" s="39"/>
      <c r="B49" s="39"/>
      <c r="C49" s="41"/>
      <c r="D49" s="41"/>
      <c r="E49" s="41"/>
      <c r="F49" s="37"/>
      <c r="G49" s="37"/>
      <c r="H49" s="35" t="str">
        <f t="shared" si="31"/>
        <v/>
      </c>
      <c r="I49" s="35">
        <f t="shared" si="32"/>
        <v>0</v>
      </c>
      <c r="J49" s="35">
        <f t="shared" si="16"/>
        <v>0</v>
      </c>
      <c r="K49" s="35">
        <f t="shared" si="33"/>
        <v>0</v>
      </c>
      <c r="L49" s="35">
        <f t="shared" si="18"/>
        <v>0</v>
      </c>
      <c r="M49" s="35">
        <f t="shared" si="34"/>
        <v>0</v>
      </c>
      <c r="N49" s="35">
        <f t="shared" si="20"/>
        <v>0</v>
      </c>
      <c r="O49" s="35">
        <f t="shared" si="21"/>
        <v>0</v>
      </c>
      <c r="P49" s="35" t="str">
        <f t="shared" si="35"/>
        <v/>
      </c>
      <c r="Q49" s="35">
        <f t="shared" si="36"/>
        <v>0</v>
      </c>
      <c r="R49" s="35">
        <f t="shared" si="24"/>
        <v>0</v>
      </c>
      <c r="S49" s="35">
        <f t="shared" si="37"/>
        <v>0</v>
      </c>
      <c r="T49" s="35">
        <f t="shared" si="26"/>
        <v>0</v>
      </c>
      <c r="U49" s="35">
        <f t="shared" si="38"/>
        <v>0</v>
      </c>
      <c r="V49" s="35">
        <f t="shared" si="28"/>
        <v>0</v>
      </c>
      <c r="W49" s="35">
        <f t="shared" si="29"/>
        <v>0</v>
      </c>
      <c r="X49" s="35" t="str">
        <f t="shared" si="39"/>
        <v/>
      </c>
      <c r="Y49" s="35"/>
      <c r="Z49" s="52" t="str">
        <f t="shared" si="13"/>
        <v/>
      </c>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37"/>
      <c r="FM49" s="37"/>
      <c r="FN49" s="37"/>
      <c r="FO49" s="37"/>
      <c r="FP49" s="37"/>
      <c r="FQ49" s="37"/>
      <c r="FR49" s="37"/>
      <c r="FS49" s="37"/>
      <c r="FT49" s="37"/>
    </row>
    <row r="50" spans="1:176" ht="22.5" customHeight="1" x14ac:dyDescent="0.35">
      <c r="A50" s="39"/>
      <c r="B50" s="39"/>
      <c r="C50" s="41"/>
      <c r="D50" s="41"/>
      <c r="E50" s="41"/>
      <c r="F50" s="37"/>
      <c r="G50" s="37"/>
      <c r="H50" s="35" t="str">
        <f t="shared" si="31"/>
        <v/>
      </c>
      <c r="I50" s="35">
        <f t="shared" si="32"/>
        <v>0</v>
      </c>
      <c r="J50" s="35">
        <f t="shared" si="16"/>
        <v>0</v>
      </c>
      <c r="K50" s="35">
        <f t="shared" si="33"/>
        <v>0</v>
      </c>
      <c r="L50" s="35">
        <f t="shared" si="18"/>
        <v>0</v>
      </c>
      <c r="M50" s="35">
        <f t="shared" si="34"/>
        <v>0</v>
      </c>
      <c r="N50" s="35">
        <f t="shared" si="20"/>
        <v>0</v>
      </c>
      <c r="O50" s="35">
        <f t="shared" si="21"/>
        <v>0</v>
      </c>
      <c r="P50" s="35" t="str">
        <f t="shared" si="35"/>
        <v/>
      </c>
      <c r="Q50" s="35">
        <f t="shared" si="36"/>
        <v>0</v>
      </c>
      <c r="R50" s="35">
        <f t="shared" si="24"/>
        <v>0</v>
      </c>
      <c r="S50" s="35">
        <f t="shared" si="37"/>
        <v>0</v>
      </c>
      <c r="T50" s="35">
        <f t="shared" si="26"/>
        <v>0</v>
      </c>
      <c r="U50" s="35">
        <f t="shared" si="38"/>
        <v>0</v>
      </c>
      <c r="V50" s="35">
        <f t="shared" si="28"/>
        <v>0</v>
      </c>
      <c r="W50" s="35">
        <f t="shared" si="29"/>
        <v>0</v>
      </c>
      <c r="X50" s="35" t="str">
        <f t="shared" si="39"/>
        <v/>
      </c>
      <c r="Y50" s="35"/>
      <c r="Z50" s="52" t="str">
        <f t="shared" si="13"/>
        <v/>
      </c>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row>
    <row r="51" spans="1:176" ht="22.5" customHeight="1" x14ac:dyDescent="0.35">
      <c r="A51" s="39"/>
      <c r="B51" s="39"/>
      <c r="C51" s="41"/>
      <c r="D51" s="41"/>
      <c r="E51" s="41"/>
      <c r="F51" s="37"/>
      <c r="G51" s="37"/>
      <c r="H51" s="35" t="str">
        <f t="shared" si="31"/>
        <v/>
      </c>
      <c r="I51" s="35">
        <f t="shared" si="32"/>
        <v>0</v>
      </c>
      <c r="J51" s="35">
        <f t="shared" si="16"/>
        <v>0</v>
      </c>
      <c r="K51" s="35">
        <f t="shared" si="33"/>
        <v>0</v>
      </c>
      <c r="L51" s="35">
        <f t="shared" si="18"/>
        <v>0</v>
      </c>
      <c r="M51" s="35">
        <f t="shared" si="34"/>
        <v>0</v>
      </c>
      <c r="N51" s="35">
        <f t="shared" si="20"/>
        <v>0</v>
      </c>
      <c r="O51" s="35">
        <f t="shared" si="21"/>
        <v>0</v>
      </c>
      <c r="P51" s="35" t="str">
        <f t="shared" si="35"/>
        <v/>
      </c>
      <c r="Q51" s="35">
        <f t="shared" si="36"/>
        <v>0</v>
      </c>
      <c r="R51" s="35">
        <f t="shared" si="24"/>
        <v>0</v>
      </c>
      <c r="S51" s="35">
        <f t="shared" si="37"/>
        <v>0</v>
      </c>
      <c r="T51" s="35">
        <f t="shared" si="26"/>
        <v>0</v>
      </c>
      <c r="U51" s="35">
        <f t="shared" si="38"/>
        <v>0</v>
      </c>
      <c r="V51" s="35">
        <f t="shared" si="28"/>
        <v>0</v>
      </c>
      <c r="W51" s="35">
        <f t="shared" si="29"/>
        <v>0</v>
      </c>
      <c r="X51" s="35" t="str">
        <f t="shared" si="39"/>
        <v/>
      </c>
      <c r="Y51" s="35"/>
      <c r="Z51" s="52" t="str">
        <f t="shared" si="13"/>
        <v/>
      </c>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row>
    <row r="52" spans="1:176" ht="22.5" customHeight="1" x14ac:dyDescent="0.35">
      <c r="A52" s="39"/>
      <c r="B52" s="39"/>
      <c r="C52" s="41"/>
      <c r="D52" s="41"/>
      <c r="E52" s="41"/>
      <c r="F52" s="35"/>
      <c r="G52" s="35"/>
      <c r="H52" s="35" t="str">
        <f t="shared" si="31"/>
        <v/>
      </c>
      <c r="I52" s="35">
        <f t="shared" si="32"/>
        <v>0</v>
      </c>
      <c r="J52" s="35">
        <f t="shared" si="16"/>
        <v>0</v>
      </c>
      <c r="K52" s="35">
        <f t="shared" si="33"/>
        <v>0</v>
      </c>
      <c r="L52" s="35">
        <f t="shared" si="18"/>
        <v>0</v>
      </c>
      <c r="M52" s="35">
        <f t="shared" si="34"/>
        <v>0</v>
      </c>
      <c r="N52" s="35">
        <f t="shared" si="20"/>
        <v>0</v>
      </c>
      <c r="O52" s="35">
        <f t="shared" si="21"/>
        <v>0</v>
      </c>
      <c r="P52" s="35" t="str">
        <f t="shared" si="35"/>
        <v/>
      </c>
      <c r="Q52" s="35">
        <f t="shared" si="36"/>
        <v>0</v>
      </c>
      <c r="R52" s="35">
        <f t="shared" si="24"/>
        <v>0</v>
      </c>
      <c r="S52" s="35">
        <f t="shared" si="37"/>
        <v>0</v>
      </c>
      <c r="T52" s="35">
        <f t="shared" si="26"/>
        <v>0</v>
      </c>
      <c r="U52" s="35">
        <f t="shared" si="38"/>
        <v>0</v>
      </c>
      <c r="V52" s="35">
        <f t="shared" si="28"/>
        <v>0</v>
      </c>
      <c r="W52" s="35">
        <f t="shared" si="29"/>
        <v>0</v>
      </c>
      <c r="X52" s="35" t="str">
        <f t="shared" si="39"/>
        <v/>
      </c>
      <c r="Y52" s="35"/>
      <c r="Z52" s="52" t="str">
        <f t="shared" si="13"/>
        <v/>
      </c>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row>
    <row r="53" spans="1:176" ht="22.5" customHeight="1" x14ac:dyDescent="0.35">
      <c r="A53" s="39"/>
      <c r="B53" s="39"/>
      <c r="C53" s="41"/>
      <c r="D53" s="41"/>
      <c r="E53" s="41"/>
      <c r="F53" s="35"/>
      <c r="G53" s="37"/>
      <c r="H53" s="35" t="str">
        <f t="shared" si="31"/>
        <v/>
      </c>
      <c r="I53" s="35">
        <f t="shared" si="32"/>
        <v>0</v>
      </c>
      <c r="J53" s="35">
        <f t="shared" si="16"/>
        <v>0</v>
      </c>
      <c r="K53" s="35">
        <f t="shared" si="33"/>
        <v>0</v>
      </c>
      <c r="L53" s="35">
        <f t="shared" si="18"/>
        <v>0</v>
      </c>
      <c r="M53" s="35">
        <f t="shared" si="34"/>
        <v>0</v>
      </c>
      <c r="N53" s="35">
        <f t="shared" si="20"/>
        <v>0</v>
      </c>
      <c r="O53" s="35">
        <f t="shared" si="21"/>
        <v>0</v>
      </c>
      <c r="P53" s="35" t="str">
        <f t="shared" si="35"/>
        <v/>
      </c>
      <c r="Q53" s="35">
        <f t="shared" si="36"/>
        <v>0</v>
      </c>
      <c r="R53" s="35">
        <f t="shared" si="24"/>
        <v>0</v>
      </c>
      <c r="S53" s="35">
        <f t="shared" si="37"/>
        <v>0</v>
      </c>
      <c r="T53" s="35">
        <f t="shared" si="26"/>
        <v>0</v>
      </c>
      <c r="U53" s="35">
        <f t="shared" si="38"/>
        <v>0</v>
      </c>
      <c r="V53" s="35">
        <f t="shared" si="28"/>
        <v>0</v>
      </c>
      <c r="W53" s="35">
        <f t="shared" si="29"/>
        <v>0</v>
      </c>
      <c r="X53" s="35" t="str">
        <f t="shared" si="39"/>
        <v/>
      </c>
      <c r="Y53" s="35"/>
      <c r="Z53" s="52" t="str">
        <f t="shared" si="13"/>
        <v/>
      </c>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row>
    <row r="54" spans="1:176" ht="22.5" customHeight="1" x14ac:dyDescent="0.35">
      <c r="A54" s="39"/>
      <c r="B54" s="39"/>
      <c r="C54" s="41"/>
      <c r="D54" s="41"/>
      <c r="E54" s="41"/>
      <c r="F54" s="35"/>
      <c r="G54" s="37"/>
      <c r="H54" s="35" t="str">
        <f t="shared" si="31"/>
        <v/>
      </c>
      <c r="I54" s="35">
        <f t="shared" si="32"/>
        <v>0</v>
      </c>
      <c r="J54" s="35">
        <f t="shared" si="16"/>
        <v>0</v>
      </c>
      <c r="K54" s="35">
        <f t="shared" si="33"/>
        <v>0</v>
      </c>
      <c r="L54" s="35">
        <f t="shared" si="18"/>
        <v>0</v>
      </c>
      <c r="M54" s="35">
        <f t="shared" si="34"/>
        <v>0</v>
      </c>
      <c r="N54" s="35">
        <f t="shared" si="20"/>
        <v>0</v>
      </c>
      <c r="O54" s="35">
        <f t="shared" si="21"/>
        <v>0</v>
      </c>
      <c r="P54" s="35" t="str">
        <f t="shared" si="35"/>
        <v/>
      </c>
      <c r="Q54" s="35">
        <f t="shared" si="36"/>
        <v>0</v>
      </c>
      <c r="R54" s="35">
        <f t="shared" si="24"/>
        <v>0</v>
      </c>
      <c r="S54" s="35">
        <f t="shared" si="37"/>
        <v>0</v>
      </c>
      <c r="T54" s="35">
        <f t="shared" si="26"/>
        <v>0</v>
      </c>
      <c r="U54" s="35">
        <f t="shared" si="38"/>
        <v>0</v>
      </c>
      <c r="V54" s="35">
        <f t="shared" si="28"/>
        <v>0</v>
      </c>
      <c r="W54" s="35">
        <f t="shared" si="29"/>
        <v>0</v>
      </c>
      <c r="X54" s="35" t="str">
        <f t="shared" si="39"/>
        <v/>
      </c>
      <c r="Y54" s="35"/>
      <c r="Z54" s="52" t="str">
        <f t="shared" si="13"/>
        <v/>
      </c>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row>
    <row r="55" spans="1:176" ht="22.5" customHeight="1" x14ac:dyDescent="0.35">
      <c r="A55" s="39"/>
      <c r="B55" s="39"/>
      <c r="C55" s="41"/>
      <c r="D55" s="41"/>
      <c r="E55" s="41"/>
      <c r="F55" s="35"/>
      <c r="G55" s="37"/>
      <c r="H55" s="35" t="str">
        <f t="shared" si="31"/>
        <v/>
      </c>
      <c r="I55" s="35">
        <f t="shared" si="32"/>
        <v>0</v>
      </c>
      <c r="J55" s="35">
        <f t="shared" si="16"/>
        <v>0</v>
      </c>
      <c r="K55" s="35">
        <f t="shared" si="33"/>
        <v>0</v>
      </c>
      <c r="L55" s="35">
        <f t="shared" si="18"/>
        <v>0</v>
      </c>
      <c r="M55" s="35">
        <f t="shared" si="34"/>
        <v>0</v>
      </c>
      <c r="N55" s="35">
        <f t="shared" si="20"/>
        <v>0</v>
      </c>
      <c r="O55" s="35">
        <f t="shared" si="21"/>
        <v>0</v>
      </c>
      <c r="P55" s="35" t="str">
        <f t="shared" si="35"/>
        <v/>
      </c>
      <c r="Q55" s="35">
        <f t="shared" si="36"/>
        <v>0</v>
      </c>
      <c r="R55" s="35">
        <f t="shared" si="24"/>
        <v>0</v>
      </c>
      <c r="S55" s="35">
        <f t="shared" si="37"/>
        <v>0</v>
      </c>
      <c r="T55" s="35">
        <f t="shared" si="26"/>
        <v>0</v>
      </c>
      <c r="U55" s="35">
        <f t="shared" si="38"/>
        <v>0</v>
      </c>
      <c r="V55" s="35">
        <f t="shared" si="28"/>
        <v>0</v>
      </c>
      <c r="W55" s="35">
        <f t="shared" si="29"/>
        <v>0</v>
      </c>
      <c r="X55" s="35" t="str">
        <f t="shared" si="39"/>
        <v/>
      </c>
      <c r="Y55" s="35"/>
      <c r="Z55" s="52" t="str">
        <f t="shared" si="13"/>
        <v/>
      </c>
      <c r="AA55" s="37"/>
      <c r="AB55" s="37"/>
      <c r="AC55" s="37"/>
      <c r="AD55" s="37"/>
      <c r="AE55" s="37"/>
      <c r="AF55" s="37"/>
      <c r="AG55" s="37"/>
      <c r="AH55" s="37"/>
      <c r="AI55" s="37"/>
      <c r="AJ55" s="37"/>
      <c r="AK55" s="37"/>
      <c r="AL55" s="37"/>
      <c r="AM55" s="37"/>
      <c r="AN55" s="37"/>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row>
    <row r="56" spans="1:176" ht="22.5" customHeight="1" x14ac:dyDescent="0.35">
      <c r="A56" s="39"/>
      <c r="B56" s="39"/>
      <c r="C56" s="41"/>
      <c r="D56" s="41"/>
      <c r="E56" s="41"/>
      <c r="F56" s="35"/>
      <c r="G56" s="37"/>
      <c r="H56" s="35" t="str">
        <f t="shared" si="31"/>
        <v/>
      </c>
      <c r="I56" s="35">
        <f t="shared" si="32"/>
        <v>0</v>
      </c>
      <c r="J56" s="35">
        <f t="shared" si="16"/>
        <v>0</v>
      </c>
      <c r="K56" s="35">
        <f t="shared" si="33"/>
        <v>0</v>
      </c>
      <c r="L56" s="35">
        <f t="shared" si="18"/>
        <v>0</v>
      </c>
      <c r="M56" s="35">
        <f t="shared" si="34"/>
        <v>0</v>
      </c>
      <c r="N56" s="35">
        <f t="shared" si="20"/>
        <v>0</v>
      </c>
      <c r="O56" s="35">
        <f t="shared" si="21"/>
        <v>0</v>
      </c>
      <c r="P56" s="35" t="str">
        <f t="shared" si="35"/>
        <v/>
      </c>
      <c r="Q56" s="35">
        <f t="shared" si="36"/>
        <v>0</v>
      </c>
      <c r="R56" s="35">
        <f t="shared" si="24"/>
        <v>0</v>
      </c>
      <c r="S56" s="35">
        <f t="shared" si="37"/>
        <v>0</v>
      </c>
      <c r="T56" s="35">
        <f t="shared" si="26"/>
        <v>0</v>
      </c>
      <c r="U56" s="35">
        <f t="shared" si="38"/>
        <v>0</v>
      </c>
      <c r="V56" s="35">
        <f t="shared" si="28"/>
        <v>0</v>
      </c>
      <c r="W56" s="35">
        <f t="shared" si="29"/>
        <v>0</v>
      </c>
      <c r="X56" s="35" t="str">
        <f t="shared" si="39"/>
        <v/>
      </c>
      <c r="Y56" s="35"/>
      <c r="Z56" s="52" t="str">
        <f t="shared" si="13"/>
        <v/>
      </c>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row>
    <row r="57" spans="1:176" ht="22.5" customHeight="1" x14ac:dyDescent="0.35">
      <c r="A57" s="39"/>
      <c r="B57" s="39"/>
      <c r="C57" s="41"/>
      <c r="D57" s="41"/>
      <c r="E57" s="41"/>
      <c r="F57" s="35"/>
      <c r="G57" s="37"/>
      <c r="H57" s="35" t="str">
        <f t="shared" si="31"/>
        <v/>
      </c>
      <c r="I57" s="35">
        <f t="shared" si="32"/>
        <v>0</v>
      </c>
      <c r="J57" s="35">
        <f t="shared" si="16"/>
        <v>0</v>
      </c>
      <c r="K57" s="35">
        <f t="shared" si="33"/>
        <v>0</v>
      </c>
      <c r="L57" s="35">
        <f t="shared" si="18"/>
        <v>0</v>
      </c>
      <c r="M57" s="35">
        <f t="shared" si="34"/>
        <v>0</v>
      </c>
      <c r="N57" s="35">
        <f t="shared" si="20"/>
        <v>0</v>
      </c>
      <c r="O57" s="35">
        <f t="shared" si="21"/>
        <v>0</v>
      </c>
      <c r="P57" s="35" t="str">
        <f t="shared" si="35"/>
        <v/>
      </c>
      <c r="Q57" s="35">
        <f t="shared" si="36"/>
        <v>0</v>
      </c>
      <c r="R57" s="35">
        <f t="shared" si="24"/>
        <v>0</v>
      </c>
      <c r="S57" s="35">
        <f t="shared" si="37"/>
        <v>0</v>
      </c>
      <c r="T57" s="35">
        <f t="shared" si="26"/>
        <v>0</v>
      </c>
      <c r="U57" s="35">
        <f t="shared" si="38"/>
        <v>0</v>
      </c>
      <c r="V57" s="35">
        <f t="shared" si="28"/>
        <v>0</v>
      </c>
      <c r="W57" s="35">
        <f t="shared" si="29"/>
        <v>0</v>
      </c>
      <c r="X57" s="35" t="str">
        <f t="shared" si="39"/>
        <v/>
      </c>
      <c r="Y57" s="35"/>
      <c r="Z57" s="52" t="str">
        <f t="shared" si="13"/>
        <v/>
      </c>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37"/>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c r="FN57" s="37"/>
      <c r="FO57" s="37"/>
      <c r="FP57" s="37"/>
      <c r="FQ57" s="37"/>
      <c r="FR57" s="37"/>
      <c r="FS57" s="37"/>
      <c r="FT57" s="37"/>
    </row>
    <row r="58" spans="1:176" ht="22.5" customHeight="1" x14ac:dyDescent="0.35">
      <c r="A58" s="39"/>
      <c r="B58" s="39"/>
      <c r="C58" s="41"/>
      <c r="D58" s="41"/>
      <c r="E58" s="41"/>
      <c r="F58" s="35"/>
      <c r="G58" s="37"/>
      <c r="H58" s="35" t="str">
        <f t="shared" si="31"/>
        <v/>
      </c>
      <c r="I58" s="35">
        <f t="shared" si="32"/>
        <v>0</v>
      </c>
      <c r="J58" s="35">
        <f t="shared" si="16"/>
        <v>0</v>
      </c>
      <c r="K58" s="35">
        <f t="shared" si="33"/>
        <v>0</v>
      </c>
      <c r="L58" s="35">
        <f t="shared" si="18"/>
        <v>0</v>
      </c>
      <c r="M58" s="35">
        <f t="shared" si="34"/>
        <v>0</v>
      </c>
      <c r="N58" s="35">
        <f t="shared" si="20"/>
        <v>0</v>
      </c>
      <c r="O58" s="35">
        <f t="shared" si="21"/>
        <v>0</v>
      </c>
      <c r="P58" s="35" t="str">
        <f t="shared" si="35"/>
        <v/>
      </c>
      <c r="Q58" s="35">
        <f t="shared" si="36"/>
        <v>0</v>
      </c>
      <c r="R58" s="35">
        <f t="shared" si="24"/>
        <v>0</v>
      </c>
      <c r="S58" s="35">
        <f t="shared" si="37"/>
        <v>0</v>
      </c>
      <c r="T58" s="35">
        <f t="shared" si="26"/>
        <v>0</v>
      </c>
      <c r="U58" s="35">
        <f t="shared" si="38"/>
        <v>0</v>
      </c>
      <c r="V58" s="35">
        <f t="shared" si="28"/>
        <v>0</v>
      </c>
      <c r="W58" s="35">
        <f t="shared" si="29"/>
        <v>0</v>
      </c>
      <c r="X58" s="35" t="str">
        <f t="shared" si="39"/>
        <v/>
      </c>
      <c r="Y58" s="35"/>
      <c r="Z58" s="52" t="str">
        <f t="shared" si="13"/>
        <v/>
      </c>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37"/>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c r="FN58" s="37"/>
      <c r="FO58" s="37"/>
      <c r="FP58" s="37"/>
      <c r="FQ58" s="37"/>
      <c r="FR58" s="37"/>
      <c r="FS58" s="37"/>
      <c r="FT58" s="37"/>
    </row>
    <row r="59" spans="1:176" ht="22.5" customHeight="1" x14ac:dyDescent="0.35">
      <c r="A59" s="39"/>
      <c r="B59" s="39"/>
      <c r="C59" s="41"/>
      <c r="D59" s="41"/>
      <c r="E59" s="41"/>
      <c r="F59" s="35"/>
      <c r="G59" s="37"/>
      <c r="H59" s="35" t="str">
        <f t="shared" si="31"/>
        <v/>
      </c>
      <c r="I59" s="35">
        <f t="shared" si="32"/>
        <v>0</v>
      </c>
      <c r="J59" s="35">
        <f t="shared" si="16"/>
        <v>0</v>
      </c>
      <c r="K59" s="35">
        <f t="shared" si="33"/>
        <v>0</v>
      </c>
      <c r="L59" s="35">
        <f t="shared" si="18"/>
        <v>0</v>
      </c>
      <c r="M59" s="35">
        <f t="shared" si="34"/>
        <v>0</v>
      </c>
      <c r="N59" s="35">
        <f t="shared" si="20"/>
        <v>0</v>
      </c>
      <c r="O59" s="35">
        <f t="shared" si="21"/>
        <v>0</v>
      </c>
      <c r="P59" s="35" t="str">
        <f t="shared" si="35"/>
        <v/>
      </c>
      <c r="Q59" s="35">
        <f t="shared" si="36"/>
        <v>0</v>
      </c>
      <c r="R59" s="35">
        <f t="shared" si="24"/>
        <v>0</v>
      </c>
      <c r="S59" s="35">
        <f t="shared" si="37"/>
        <v>0</v>
      </c>
      <c r="T59" s="35">
        <f t="shared" si="26"/>
        <v>0</v>
      </c>
      <c r="U59" s="35">
        <f t="shared" si="38"/>
        <v>0</v>
      </c>
      <c r="V59" s="35">
        <f t="shared" si="28"/>
        <v>0</v>
      </c>
      <c r="W59" s="35">
        <f t="shared" si="29"/>
        <v>0</v>
      </c>
      <c r="X59" s="35" t="str">
        <f t="shared" si="39"/>
        <v/>
      </c>
      <c r="Y59" s="35"/>
      <c r="Z59" s="52" t="str">
        <f t="shared" si="13"/>
        <v/>
      </c>
      <c r="AA59" s="37"/>
      <c r="AB59" s="37"/>
      <c r="AC59" s="37"/>
      <c r="AD59" s="37"/>
      <c r="AE59" s="37"/>
      <c r="AF59" s="37"/>
      <c r="AG59" s="37"/>
      <c r="AH59" s="37"/>
      <c r="AI59" s="37"/>
      <c r="AJ59" s="37"/>
      <c r="AK59" s="37"/>
      <c r="AL59" s="37"/>
      <c r="AM59" s="37"/>
      <c r="AN59" s="37"/>
      <c r="AO59" s="37"/>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37"/>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37"/>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37"/>
      <c r="FM59" s="37"/>
      <c r="FN59" s="37"/>
      <c r="FO59" s="37"/>
      <c r="FP59" s="37"/>
      <c r="FQ59" s="37"/>
      <c r="FR59" s="37"/>
      <c r="FS59" s="37"/>
      <c r="FT59" s="37"/>
    </row>
    <row r="60" spans="1:176" ht="22.5" customHeight="1" x14ac:dyDescent="0.35">
      <c r="A60" s="39"/>
      <c r="B60" s="39"/>
      <c r="C60" s="41"/>
      <c r="D60" s="41"/>
      <c r="E60" s="41"/>
      <c r="F60" s="35"/>
      <c r="G60" s="37"/>
      <c r="H60" s="35" t="str">
        <f t="shared" si="31"/>
        <v/>
      </c>
      <c r="I60" s="35">
        <f t="shared" si="32"/>
        <v>0</v>
      </c>
      <c r="J60" s="35">
        <f t="shared" si="16"/>
        <v>0</v>
      </c>
      <c r="K60" s="35">
        <f t="shared" si="33"/>
        <v>0</v>
      </c>
      <c r="L60" s="35">
        <f t="shared" si="18"/>
        <v>0</v>
      </c>
      <c r="M60" s="35">
        <f t="shared" si="34"/>
        <v>0</v>
      </c>
      <c r="N60" s="35">
        <f t="shared" si="20"/>
        <v>0</v>
      </c>
      <c r="O60" s="35">
        <f t="shared" si="21"/>
        <v>0</v>
      </c>
      <c r="P60" s="35" t="str">
        <f t="shared" si="35"/>
        <v/>
      </c>
      <c r="Q60" s="35">
        <f t="shared" si="36"/>
        <v>0</v>
      </c>
      <c r="R60" s="35">
        <f t="shared" si="24"/>
        <v>0</v>
      </c>
      <c r="S60" s="35">
        <f t="shared" si="37"/>
        <v>0</v>
      </c>
      <c r="T60" s="35">
        <f t="shared" si="26"/>
        <v>0</v>
      </c>
      <c r="U60" s="35">
        <f t="shared" si="38"/>
        <v>0</v>
      </c>
      <c r="V60" s="35">
        <f t="shared" si="28"/>
        <v>0</v>
      </c>
      <c r="W60" s="35">
        <f t="shared" si="29"/>
        <v>0</v>
      </c>
      <c r="X60" s="35" t="str">
        <f t="shared" si="39"/>
        <v/>
      </c>
      <c r="Y60" s="35"/>
      <c r="Z60" s="52" t="str">
        <f t="shared" si="13"/>
        <v/>
      </c>
      <c r="AA60" s="37"/>
      <c r="AB60" s="37"/>
      <c r="AC60" s="37"/>
      <c r="AD60" s="37"/>
      <c r="AE60" s="37"/>
      <c r="AF60" s="37"/>
      <c r="AG60" s="37"/>
      <c r="AH60" s="37"/>
      <c r="AI60" s="37"/>
      <c r="AJ60" s="37"/>
      <c r="AK60" s="37"/>
      <c r="AL60" s="37"/>
      <c r="AM60" s="37"/>
      <c r="AN60" s="37"/>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37"/>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37"/>
      <c r="FM60" s="37"/>
      <c r="FN60" s="37"/>
      <c r="FO60" s="37"/>
      <c r="FP60" s="37"/>
      <c r="FQ60" s="37"/>
      <c r="FR60" s="37"/>
      <c r="FS60" s="37"/>
      <c r="FT60" s="37"/>
    </row>
    <row r="61" spans="1:176" ht="22.5" customHeight="1" x14ac:dyDescent="0.35">
      <c r="A61" s="39"/>
      <c r="B61" s="39"/>
      <c r="C61" s="41"/>
      <c r="D61" s="41"/>
      <c r="E61" s="41"/>
      <c r="F61" s="35"/>
      <c r="G61" s="37"/>
      <c r="H61" s="35" t="str">
        <f t="shared" si="31"/>
        <v/>
      </c>
      <c r="I61" s="35">
        <f t="shared" si="32"/>
        <v>0</v>
      </c>
      <c r="J61" s="35">
        <f t="shared" si="16"/>
        <v>0</v>
      </c>
      <c r="K61" s="35">
        <f t="shared" si="33"/>
        <v>0</v>
      </c>
      <c r="L61" s="35">
        <f t="shared" si="18"/>
        <v>0</v>
      </c>
      <c r="M61" s="35">
        <f t="shared" si="34"/>
        <v>0</v>
      </c>
      <c r="N61" s="35">
        <f t="shared" si="20"/>
        <v>0</v>
      </c>
      <c r="O61" s="35">
        <f t="shared" si="21"/>
        <v>0</v>
      </c>
      <c r="P61" s="35" t="str">
        <f t="shared" si="35"/>
        <v/>
      </c>
      <c r="Q61" s="35">
        <f t="shared" si="36"/>
        <v>0</v>
      </c>
      <c r="R61" s="35">
        <f t="shared" si="24"/>
        <v>0</v>
      </c>
      <c r="S61" s="35">
        <f t="shared" si="37"/>
        <v>0</v>
      </c>
      <c r="T61" s="35">
        <f t="shared" si="26"/>
        <v>0</v>
      </c>
      <c r="U61" s="35">
        <f t="shared" si="38"/>
        <v>0</v>
      </c>
      <c r="V61" s="35">
        <f t="shared" si="28"/>
        <v>0</v>
      </c>
      <c r="W61" s="35">
        <f t="shared" si="29"/>
        <v>0</v>
      </c>
      <c r="X61" s="35" t="str">
        <f t="shared" si="39"/>
        <v/>
      </c>
      <c r="Y61" s="35"/>
      <c r="Z61" s="52" t="str">
        <f t="shared" si="13"/>
        <v/>
      </c>
      <c r="AA61" s="37"/>
      <c r="AB61" s="37"/>
      <c r="AC61" s="37"/>
      <c r="AD61" s="37"/>
      <c r="AE61" s="37"/>
      <c r="AF61" s="37"/>
      <c r="AG61" s="37"/>
      <c r="AH61" s="37"/>
      <c r="AI61" s="37"/>
      <c r="AJ61" s="37"/>
      <c r="AK61" s="37"/>
      <c r="AL61" s="37"/>
      <c r="AM61" s="37"/>
      <c r="AN61" s="37"/>
      <c r="AO61" s="37"/>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37"/>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37"/>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37"/>
      <c r="FM61" s="37"/>
      <c r="FN61" s="37"/>
      <c r="FO61" s="37"/>
      <c r="FP61" s="37"/>
      <c r="FQ61" s="37"/>
      <c r="FR61" s="37"/>
      <c r="FS61" s="37"/>
      <c r="FT61" s="37"/>
    </row>
    <row r="62" spans="1:176" ht="22.5" customHeight="1" x14ac:dyDescent="0.35">
      <c r="A62" s="39"/>
      <c r="B62" s="39"/>
      <c r="C62" s="41"/>
      <c r="D62" s="41"/>
      <c r="E62" s="41"/>
      <c r="F62" s="35"/>
      <c r="G62" s="37"/>
      <c r="H62" s="35" t="str">
        <f t="shared" si="31"/>
        <v/>
      </c>
      <c r="I62" s="35">
        <f t="shared" si="32"/>
        <v>0</v>
      </c>
      <c r="J62" s="35">
        <f t="shared" si="16"/>
        <v>0</v>
      </c>
      <c r="K62" s="35">
        <f t="shared" si="33"/>
        <v>0</v>
      </c>
      <c r="L62" s="35">
        <f t="shared" si="18"/>
        <v>0</v>
      </c>
      <c r="M62" s="35">
        <f t="shared" si="34"/>
        <v>0</v>
      </c>
      <c r="N62" s="35">
        <f t="shared" si="20"/>
        <v>0</v>
      </c>
      <c r="O62" s="35">
        <f t="shared" si="21"/>
        <v>0</v>
      </c>
      <c r="P62" s="35" t="str">
        <f t="shared" si="35"/>
        <v/>
      </c>
      <c r="Q62" s="35">
        <f t="shared" si="36"/>
        <v>0</v>
      </c>
      <c r="R62" s="35">
        <f t="shared" si="24"/>
        <v>0</v>
      </c>
      <c r="S62" s="35">
        <f t="shared" si="37"/>
        <v>0</v>
      </c>
      <c r="T62" s="35">
        <f t="shared" si="26"/>
        <v>0</v>
      </c>
      <c r="U62" s="35">
        <f t="shared" si="38"/>
        <v>0</v>
      </c>
      <c r="V62" s="35">
        <f t="shared" si="28"/>
        <v>0</v>
      </c>
      <c r="W62" s="35">
        <f t="shared" si="29"/>
        <v>0</v>
      </c>
      <c r="X62" s="35" t="str">
        <f t="shared" si="39"/>
        <v/>
      </c>
      <c r="Y62" s="35"/>
      <c r="Z62" s="52" t="str">
        <f t="shared" si="13"/>
        <v/>
      </c>
      <c r="AA62" s="37"/>
      <c r="AB62" s="37"/>
      <c r="AC62" s="37"/>
      <c r="AD62" s="37"/>
      <c r="AE62" s="37"/>
      <c r="AF62" s="37"/>
      <c r="AG62" s="37"/>
      <c r="AH62" s="37"/>
      <c r="AI62" s="37"/>
      <c r="AJ62" s="37"/>
      <c r="AK62" s="37"/>
      <c r="AL62" s="37"/>
      <c r="AM62" s="37"/>
      <c r="AN62" s="37"/>
      <c r="AO62" s="37"/>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37"/>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37"/>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37"/>
      <c r="FM62" s="37"/>
      <c r="FN62" s="37"/>
      <c r="FO62" s="37"/>
      <c r="FP62" s="37"/>
      <c r="FQ62" s="37"/>
      <c r="FR62" s="37"/>
      <c r="FS62" s="37"/>
      <c r="FT62" s="37"/>
    </row>
    <row r="63" spans="1:176" ht="22.5" customHeight="1" x14ac:dyDescent="0.35">
      <c r="A63" s="39"/>
      <c r="B63" s="39"/>
      <c r="C63" s="41"/>
      <c r="D63" s="41"/>
      <c r="E63" s="41"/>
      <c r="F63" s="35"/>
      <c r="G63" s="37"/>
      <c r="H63" s="35" t="str">
        <f t="shared" si="31"/>
        <v/>
      </c>
      <c r="I63" s="35">
        <f t="shared" si="32"/>
        <v>0</v>
      </c>
      <c r="J63" s="35">
        <f t="shared" si="16"/>
        <v>0</v>
      </c>
      <c r="K63" s="35">
        <f t="shared" si="33"/>
        <v>0</v>
      </c>
      <c r="L63" s="35">
        <f t="shared" si="18"/>
        <v>0</v>
      </c>
      <c r="M63" s="35">
        <f t="shared" si="34"/>
        <v>0</v>
      </c>
      <c r="N63" s="35">
        <f t="shared" si="20"/>
        <v>0</v>
      </c>
      <c r="O63" s="35">
        <f t="shared" si="21"/>
        <v>0</v>
      </c>
      <c r="P63" s="35" t="str">
        <f t="shared" si="35"/>
        <v/>
      </c>
      <c r="Q63" s="35">
        <f t="shared" si="36"/>
        <v>0</v>
      </c>
      <c r="R63" s="35">
        <f t="shared" si="24"/>
        <v>0</v>
      </c>
      <c r="S63" s="35">
        <f t="shared" si="37"/>
        <v>0</v>
      </c>
      <c r="T63" s="35">
        <f t="shared" si="26"/>
        <v>0</v>
      </c>
      <c r="U63" s="35">
        <f t="shared" si="38"/>
        <v>0</v>
      </c>
      <c r="V63" s="35">
        <f t="shared" si="28"/>
        <v>0</v>
      </c>
      <c r="W63" s="35">
        <f t="shared" si="29"/>
        <v>0</v>
      </c>
      <c r="X63" s="35" t="str">
        <f t="shared" si="39"/>
        <v/>
      </c>
      <c r="Y63" s="35"/>
      <c r="Z63" s="52" t="str">
        <f t="shared" si="13"/>
        <v/>
      </c>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37"/>
      <c r="BA63" s="37"/>
      <c r="BB63" s="37"/>
      <c r="BC63" s="37"/>
      <c r="BD63" s="37"/>
      <c r="BE63" s="37"/>
      <c r="BF63" s="37"/>
      <c r="BG63" s="37"/>
      <c r="BH63" s="37"/>
      <c r="BI63" s="37"/>
      <c r="BJ63" s="37"/>
      <c r="BK63" s="37"/>
      <c r="BL63" s="37"/>
      <c r="BM63" s="37"/>
      <c r="BN63" s="37"/>
      <c r="BO63" s="37"/>
      <c r="BP63" s="37"/>
      <c r="BQ63" s="37"/>
      <c r="BR63" s="37"/>
      <c r="BS63" s="37"/>
      <c r="BT63" s="37"/>
      <c r="BU63" s="37"/>
      <c r="BV63" s="37"/>
      <c r="BW63" s="37"/>
      <c r="BX63" s="37"/>
      <c r="BY63" s="37"/>
      <c r="BZ63" s="37"/>
      <c r="CA63" s="37"/>
      <c r="CB63" s="37"/>
      <c r="CC63" s="37"/>
      <c r="CD63" s="37"/>
      <c r="CE63" s="37"/>
      <c r="CF63" s="37"/>
      <c r="CG63" s="37"/>
      <c r="CH63" s="37"/>
      <c r="CI63" s="37"/>
      <c r="CJ63" s="37"/>
      <c r="CK63" s="37"/>
      <c r="CL63" s="37"/>
      <c r="CM63" s="37"/>
      <c r="CN63" s="37"/>
      <c r="CO63" s="37"/>
      <c r="CP63" s="37"/>
      <c r="CQ63" s="37"/>
      <c r="CR63" s="37"/>
      <c r="CS63" s="37"/>
      <c r="CT63" s="37"/>
      <c r="CU63" s="37"/>
      <c r="CV63" s="37"/>
      <c r="CW63" s="37"/>
      <c r="CX63" s="37"/>
      <c r="CY63" s="37"/>
      <c r="CZ63" s="37"/>
      <c r="DA63" s="37"/>
      <c r="DB63" s="37"/>
      <c r="DC63" s="37"/>
      <c r="DD63" s="37"/>
      <c r="DE63" s="37"/>
      <c r="DF63" s="37"/>
      <c r="DG63" s="37"/>
      <c r="DH63" s="37"/>
      <c r="DI63" s="37"/>
      <c r="DJ63" s="37"/>
      <c r="DK63" s="37"/>
      <c r="DL63" s="37"/>
      <c r="DM63" s="37"/>
      <c r="DN63" s="37"/>
      <c r="DO63" s="37"/>
      <c r="DP63" s="37"/>
      <c r="DQ63" s="37"/>
      <c r="DR63" s="37"/>
      <c r="DS63" s="37"/>
      <c r="DT63" s="37"/>
      <c r="DU63" s="37"/>
      <c r="DV63" s="37"/>
      <c r="DW63" s="37"/>
      <c r="DX63" s="37"/>
      <c r="DY63" s="37"/>
      <c r="DZ63" s="37"/>
      <c r="EA63" s="37"/>
      <c r="EB63" s="37"/>
      <c r="EC63" s="37"/>
      <c r="ED63" s="37"/>
      <c r="EE63" s="37"/>
      <c r="EF63" s="37"/>
      <c r="EG63" s="37"/>
      <c r="EH63" s="37"/>
      <c r="EI63" s="37"/>
      <c r="EJ63" s="37"/>
      <c r="EK63" s="37"/>
      <c r="EL63" s="37"/>
      <c r="EM63" s="37"/>
      <c r="EN63" s="37"/>
      <c r="EO63" s="37"/>
      <c r="EP63" s="37"/>
      <c r="EQ63" s="37"/>
      <c r="ER63" s="37"/>
      <c r="ES63" s="37"/>
      <c r="ET63" s="37"/>
      <c r="EU63" s="37"/>
      <c r="EV63" s="37"/>
      <c r="EW63" s="37"/>
      <c r="EX63" s="37"/>
      <c r="EY63" s="37"/>
      <c r="EZ63" s="37"/>
      <c r="FA63" s="37"/>
      <c r="FB63" s="37"/>
      <c r="FC63" s="37"/>
      <c r="FD63" s="37"/>
      <c r="FE63" s="37"/>
      <c r="FF63" s="37"/>
      <c r="FG63" s="37"/>
      <c r="FH63" s="37"/>
      <c r="FI63" s="37"/>
      <c r="FJ63" s="37"/>
      <c r="FK63" s="37"/>
      <c r="FL63" s="37"/>
      <c r="FM63" s="37"/>
      <c r="FN63" s="37"/>
      <c r="FO63" s="37"/>
      <c r="FP63" s="37"/>
      <c r="FQ63" s="37"/>
      <c r="FR63" s="37"/>
      <c r="FS63" s="37"/>
      <c r="FT63" s="37"/>
    </row>
    <row r="64" spans="1:176" ht="22.5" customHeight="1" x14ac:dyDescent="0.35">
      <c r="A64" s="39"/>
      <c r="B64" s="39"/>
      <c r="C64" s="41"/>
      <c r="D64" s="41"/>
      <c r="E64" s="41"/>
      <c r="F64" s="35"/>
      <c r="G64" s="37"/>
      <c r="H64" s="35" t="str">
        <f t="shared" si="31"/>
        <v/>
      </c>
      <c r="I64" s="35">
        <f t="shared" si="32"/>
        <v>0</v>
      </c>
      <c r="J64" s="35">
        <f t="shared" si="16"/>
        <v>0</v>
      </c>
      <c r="K64" s="35">
        <f t="shared" si="33"/>
        <v>0</v>
      </c>
      <c r="L64" s="35">
        <f t="shared" si="18"/>
        <v>0</v>
      </c>
      <c r="M64" s="35">
        <f t="shared" si="34"/>
        <v>0</v>
      </c>
      <c r="N64" s="35">
        <f t="shared" si="20"/>
        <v>0</v>
      </c>
      <c r="O64" s="35">
        <f t="shared" si="21"/>
        <v>0</v>
      </c>
      <c r="P64" s="35" t="str">
        <f t="shared" si="35"/>
        <v/>
      </c>
      <c r="Q64" s="35">
        <f t="shared" si="36"/>
        <v>0</v>
      </c>
      <c r="R64" s="35">
        <f t="shared" si="24"/>
        <v>0</v>
      </c>
      <c r="S64" s="35">
        <f t="shared" si="37"/>
        <v>0</v>
      </c>
      <c r="T64" s="35">
        <f t="shared" si="26"/>
        <v>0</v>
      </c>
      <c r="U64" s="35">
        <f t="shared" si="38"/>
        <v>0</v>
      </c>
      <c r="V64" s="35">
        <f t="shared" si="28"/>
        <v>0</v>
      </c>
      <c r="W64" s="35">
        <f t="shared" si="29"/>
        <v>0</v>
      </c>
      <c r="X64" s="35" t="str">
        <f t="shared" si="39"/>
        <v/>
      </c>
      <c r="Y64" s="35"/>
      <c r="Z64" s="52" t="str">
        <f t="shared" si="13"/>
        <v/>
      </c>
      <c r="AA64" s="37"/>
      <c r="AB64" s="37"/>
      <c r="AC64" s="37"/>
      <c r="AD64" s="37"/>
      <c r="AE64" s="37"/>
      <c r="AF64" s="37"/>
      <c r="AG64" s="37"/>
      <c r="AH64" s="37"/>
      <c r="AI64" s="37"/>
      <c r="AJ64" s="37"/>
      <c r="AK64" s="37"/>
      <c r="AL64" s="37"/>
      <c r="AM64" s="37"/>
      <c r="AN64" s="37"/>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37"/>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7"/>
      <c r="EA64" s="37"/>
      <c r="EB64" s="37"/>
      <c r="EC64" s="37"/>
      <c r="ED64" s="37"/>
      <c r="EE64" s="37"/>
      <c r="EF64" s="37"/>
      <c r="EG64" s="37"/>
      <c r="EH64" s="37"/>
      <c r="EI64" s="37"/>
      <c r="EJ64" s="37"/>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37"/>
      <c r="FM64" s="37"/>
      <c r="FN64" s="37"/>
      <c r="FO64" s="37"/>
      <c r="FP64" s="37"/>
      <c r="FQ64" s="37"/>
      <c r="FR64" s="37"/>
      <c r="FS64" s="37"/>
      <c r="FT64" s="37"/>
    </row>
    <row r="65" spans="1:176" ht="22.5" customHeight="1" x14ac:dyDescent="0.35">
      <c r="A65" s="39"/>
      <c r="B65" s="39"/>
      <c r="C65" s="41"/>
      <c r="D65" s="41"/>
      <c r="E65" s="41"/>
      <c r="F65" s="35"/>
      <c r="G65" s="37"/>
      <c r="H65" s="35" t="str">
        <f t="shared" si="31"/>
        <v/>
      </c>
      <c r="I65" s="35">
        <f t="shared" si="32"/>
        <v>0</v>
      </c>
      <c r="J65" s="35">
        <f t="shared" si="16"/>
        <v>0</v>
      </c>
      <c r="K65" s="35">
        <f t="shared" si="33"/>
        <v>0</v>
      </c>
      <c r="L65" s="35">
        <f t="shared" si="18"/>
        <v>0</v>
      </c>
      <c r="M65" s="35">
        <f t="shared" si="34"/>
        <v>0</v>
      </c>
      <c r="N65" s="35">
        <f t="shared" si="20"/>
        <v>0</v>
      </c>
      <c r="O65" s="35">
        <f t="shared" si="21"/>
        <v>0</v>
      </c>
      <c r="P65" s="35" t="str">
        <f t="shared" si="35"/>
        <v/>
      </c>
      <c r="Q65" s="35">
        <f t="shared" si="36"/>
        <v>0</v>
      </c>
      <c r="R65" s="35">
        <f t="shared" si="24"/>
        <v>0</v>
      </c>
      <c r="S65" s="35">
        <f t="shared" si="37"/>
        <v>0</v>
      </c>
      <c r="T65" s="35">
        <f t="shared" si="26"/>
        <v>0</v>
      </c>
      <c r="U65" s="35">
        <f t="shared" si="38"/>
        <v>0</v>
      </c>
      <c r="V65" s="35">
        <f t="shared" si="28"/>
        <v>0</v>
      </c>
      <c r="W65" s="35">
        <f t="shared" si="29"/>
        <v>0</v>
      </c>
      <c r="X65" s="35" t="str">
        <f t="shared" si="39"/>
        <v/>
      </c>
      <c r="Y65" s="35"/>
      <c r="Z65" s="52" t="str">
        <f t="shared" si="13"/>
        <v/>
      </c>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Q65" s="37"/>
      <c r="CR65" s="37"/>
      <c r="CS65" s="37"/>
      <c r="CT65" s="37"/>
      <c r="CU65" s="37"/>
      <c r="CV65" s="37"/>
      <c r="CW65" s="37"/>
      <c r="CX65" s="37"/>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7"/>
      <c r="DX65" s="37"/>
      <c r="DY65" s="37"/>
      <c r="DZ65" s="37"/>
      <c r="EA65" s="37"/>
      <c r="EB65" s="37"/>
      <c r="EC65" s="37"/>
      <c r="ED65" s="37"/>
      <c r="EE65" s="37"/>
      <c r="EF65" s="37"/>
      <c r="EG65" s="37"/>
      <c r="EH65" s="37"/>
      <c r="EI65" s="37"/>
      <c r="EJ65" s="37"/>
      <c r="EK65" s="37"/>
      <c r="EL65" s="37"/>
      <c r="EM65" s="37"/>
      <c r="EN65" s="37"/>
      <c r="EO65" s="37"/>
      <c r="EP65" s="37"/>
      <c r="EQ65" s="37"/>
      <c r="ER65" s="37"/>
      <c r="ES65" s="37"/>
      <c r="ET65" s="37"/>
      <c r="EU65" s="37"/>
      <c r="EV65" s="37"/>
      <c r="EW65" s="37"/>
      <c r="EX65" s="37"/>
      <c r="EY65" s="37"/>
      <c r="EZ65" s="37"/>
      <c r="FA65" s="37"/>
      <c r="FB65" s="37"/>
      <c r="FC65" s="37"/>
      <c r="FD65" s="37"/>
      <c r="FE65" s="37"/>
      <c r="FF65" s="37"/>
      <c r="FG65" s="37"/>
      <c r="FH65" s="37"/>
      <c r="FI65" s="37"/>
      <c r="FJ65" s="37"/>
      <c r="FK65" s="37"/>
      <c r="FL65" s="37"/>
      <c r="FM65" s="37"/>
      <c r="FN65" s="37"/>
      <c r="FO65" s="37"/>
      <c r="FP65" s="37"/>
      <c r="FQ65" s="37"/>
      <c r="FR65" s="37"/>
      <c r="FS65" s="37"/>
      <c r="FT65" s="37"/>
    </row>
    <row r="66" spans="1:176" ht="22.5" customHeight="1" x14ac:dyDescent="0.35">
      <c r="A66" s="39"/>
      <c r="B66" s="39"/>
      <c r="C66" s="41"/>
      <c r="D66" s="41"/>
      <c r="E66" s="41"/>
      <c r="F66" s="35"/>
      <c r="G66" s="37"/>
      <c r="H66" s="35" t="str">
        <f t="shared" si="31"/>
        <v/>
      </c>
      <c r="I66" s="35">
        <f t="shared" si="32"/>
        <v>0</v>
      </c>
      <c r="J66" s="35">
        <f t="shared" si="16"/>
        <v>0</v>
      </c>
      <c r="K66" s="35">
        <f t="shared" si="33"/>
        <v>0</v>
      </c>
      <c r="L66" s="35">
        <f t="shared" si="18"/>
        <v>0</v>
      </c>
      <c r="M66" s="35">
        <f t="shared" si="34"/>
        <v>0</v>
      </c>
      <c r="N66" s="35">
        <f t="shared" si="20"/>
        <v>0</v>
      </c>
      <c r="O66" s="35">
        <f t="shared" si="21"/>
        <v>0</v>
      </c>
      <c r="P66" s="35" t="str">
        <f t="shared" si="35"/>
        <v/>
      </c>
      <c r="Q66" s="35">
        <f t="shared" si="36"/>
        <v>0</v>
      </c>
      <c r="R66" s="35">
        <f t="shared" si="24"/>
        <v>0</v>
      </c>
      <c r="S66" s="35">
        <f t="shared" si="37"/>
        <v>0</v>
      </c>
      <c r="T66" s="35">
        <f t="shared" si="26"/>
        <v>0</v>
      </c>
      <c r="U66" s="35">
        <f t="shared" si="38"/>
        <v>0</v>
      </c>
      <c r="V66" s="35">
        <f t="shared" si="28"/>
        <v>0</v>
      </c>
      <c r="W66" s="35">
        <f t="shared" si="29"/>
        <v>0</v>
      </c>
      <c r="X66" s="35" t="str">
        <f t="shared" si="39"/>
        <v/>
      </c>
      <c r="Y66" s="35"/>
      <c r="Z66" s="52" t="str">
        <f t="shared" si="13"/>
        <v/>
      </c>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37"/>
      <c r="BG66" s="37"/>
      <c r="BH66" s="37"/>
      <c r="BI66" s="37"/>
      <c r="BJ66" s="37"/>
      <c r="BK66" s="37"/>
      <c r="BL66" s="37"/>
      <c r="BM66" s="37"/>
      <c r="BN66" s="37"/>
      <c r="BO66" s="37"/>
      <c r="BP66" s="37"/>
      <c r="BQ66" s="37"/>
      <c r="BR66" s="37"/>
      <c r="BS66" s="37"/>
      <c r="BT66" s="37"/>
      <c r="BU66" s="37"/>
      <c r="BV66" s="37"/>
      <c r="BW66" s="37"/>
      <c r="BX66" s="37"/>
      <c r="BY66" s="37"/>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37"/>
      <c r="DL66" s="37"/>
      <c r="DM66" s="37"/>
      <c r="DN66" s="37"/>
      <c r="DO66" s="37"/>
      <c r="DP66" s="37"/>
      <c r="DQ66" s="37"/>
      <c r="DR66" s="37"/>
      <c r="DS66" s="37"/>
      <c r="DT66" s="37"/>
      <c r="DU66" s="37"/>
      <c r="DV66" s="37"/>
      <c r="DW66" s="37"/>
      <c r="DX66" s="37"/>
      <c r="DY66" s="37"/>
      <c r="DZ66" s="37"/>
      <c r="EA66" s="37"/>
      <c r="EB66" s="37"/>
      <c r="EC66" s="37"/>
      <c r="ED66" s="37"/>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c r="FP66" s="37"/>
      <c r="FQ66" s="37"/>
      <c r="FR66" s="37"/>
      <c r="FS66" s="37"/>
      <c r="FT66" s="37"/>
    </row>
    <row r="67" spans="1:176" ht="22.5" customHeight="1" x14ac:dyDescent="0.35">
      <c r="A67" s="39"/>
      <c r="B67" s="39"/>
      <c r="C67" s="41"/>
      <c r="D67" s="41"/>
      <c r="E67" s="41"/>
      <c r="F67" s="35"/>
      <c r="G67" s="37"/>
      <c r="H67" s="35" t="str">
        <f t="shared" si="31"/>
        <v/>
      </c>
      <c r="I67" s="35">
        <f t="shared" si="32"/>
        <v>0</v>
      </c>
      <c r="J67" s="35">
        <f t="shared" si="16"/>
        <v>0</v>
      </c>
      <c r="K67" s="35">
        <f t="shared" si="33"/>
        <v>0</v>
      </c>
      <c r="L67" s="35">
        <f t="shared" si="18"/>
        <v>0</v>
      </c>
      <c r="M67" s="35">
        <f t="shared" si="34"/>
        <v>0</v>
      </c>
      <c r="N67" s="35">
        <f t="shared" si="20"/>
        <v>0</v>
      </c>
      <c r="O67" s="35">
        <f t="shared" si="21"/>
        <v>0</v>
      </c>
      <c r="P67" s="35" t="str">
        <f t="shared" si="35"/>
        <v/>
      </c>
      <c r="Q67" s="35">
        <f t="shared" si="36"/>
        <v>0</v>
      </c>
      <c r="R67" s="35">
        <f t="shared" si="24"/>
        <v>0</v>
      </c>
      <c r="S67" s="35">
        <f t="shared" si="37"/>
        <v>0</v>
      </c>
      <c r="T67" s="35">
        <f t="shared" si="26"/>
        <v>0</v>
      </c>
      <c r="U67" s="35">
        <f t="shared" si="38"/>
        <v>0</v>
      </c>
      <c r="V67" s="35">
        <f t="shared" si="28"/>
        <v>0</v>
      </c>
      <c r="W67" s="35">
        <f t="shared" si="29"/>
        <v>0</v>
      </c>
      <c r="X67" s="35" t="str">
        <f t="shared" si="39"/>
        <v/>
      </c>
      <c r="Y67" s="35"/>
      <c r="Z67" s="52" t="str">
        <f t="shared" si="13"/>
        <v/>
      </c>
      <c r="AA67" s="37"/>
      <c r="AB67" s="37"/>
      <c r="AC67" s="37"/>
      <c r="AD67" s="37"/>
      <c r="AE67" s="37"/>
      <c r="AF67" s="37"/>
      <c r="AG67" s="37"/>
      <c r="AH67" s="37"/>
      <c r="AI67" s="37"/>
      <c r="AJ67" s="37"/>
      <c r="AK67" s="37"/>
      <c r="AL67" s="37"/>
      <c r="AM67" s="37"/>
      <c r="AN67" s="37"/>
      <c r="AO67" s="37"/>
      <c r="AP67" s="37"/>
      <c r="AQ67" s="37"/>
      <c r="AR67" s="37"/>
      <c r="AS67" s="37"/>
      <c r="AT67" s="37"/>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Q67" s="37"/>
      <c r="CR67" s="37"/>
      <c r="CS67" s="37"/>
      <c r="CT67" s="37"/>
      <c r="CU67" s="37"/>
      <c r="CV67" s="37"/>
      <c r="CW67" s="37"/>
      <c r="CX67" s="37"/>
      <c r="CY67" s="37"/>
      <c r="CZ67" s="37"/>
      <c r="DA67" s="37"/>
      <c r="DB67" s="37"/>
      <c r="DC67" s="37"/>
      <c r="DD67" s="37"/>
      <c r="DE67" s="37"/>
      <c r="DF67" s="37"/>
      <c r="DG67" s="37"/>
      <c r="DH67" s="37"/>
      <c r="DI67" s="37"/>
      <c r="DJ67" s="37"/>
      <c r="DK67" s="37"/>
      <c r="DL67" s="37"/>
      <c r="DM67" s="37"/>
      <c r="DN67" s="37"/>
      <c r="DO67" s="37"/>
      <c r="DP67" s="37"/>
      <c r="DQ67" s="37"/>
      <c r="DR67" s="37"/>
      <c r="DS67" s="37"/>
      <c r="DT67" s="37"/>
      <c r="DU67" s="37"/>
      <c r="DV67" s="37"/>
      <c r="DW67" s="37"/>
      <c r="DX67" s="37"/>
      <c r="DY67" s="37"/>
      <c r="DZ67" s="37"/>
      <c r="EA67" s="37"/>
      <c r="EB67" s="37"/>
      <c r="EC67" s="37"/>
      <c r="ED67" s="37"/>
      <c r="EE67" s="37"/>
      <c r="EF67" s="37"/>
      <c r="EG67" s="37"/>
      <c r="EH67" s="37"/>
      <c r="EI67" s="37"/>
      <c r="EJ67" s="37"/>
      <c r="EK67" s="37"/>
      <c r="EL67" s="37"/>
      <c r="EM67" s="37"/>
      <c r="EN67" s="37"/>
      <c r="EO67" s="37"/>
      <c r="EP67" s="37"/>
      <c r="EQ67" s="37"/>
      <c r="ER67" s="37"/>
      <c r="ES67" s="37"/>
      <c r="ET67" s="37"/>
      <c r="EU67" s="37"/>
      <c r="EV67" s="37"/>
      <c r="EW67" s="37"/>
      <c r="EX67" s="37"/>
      <c r="EY67" s="37"/>
      <c r="EZ67" s="37"/>
      <c r="FA67" s="37"/>
      <c r="FB67" s="37"/>
      <c r="FC67" s="37"/>
      <c r="FD67" s="37"/>
      <c r="FE67" s="37"/>
      <c r="FF67" s="37"/>
      <c r="FG67" s="37"/>
      <c r="FH67" s="37"/>
      <c r="FI67" s="37"/>
      <c r="FJ67" s="37"/>
      <c r="FK67" s="37"/>
      <c r="FL67" s="37"/>
      <c r="FM67" s="37"/>
      <c r="FN67" s="37"/>
      <c r="FO67" s="37"/>
      <c r="FP67" s="37"/>
      <c r="FQ67" s="37"/>
      <c r="FR67" s="37"/>
      <c r="FS67" s="37"/>
      <c r="FT67" s="37"/>
    </row>
    <row r="68" spans="1:176" ht="22.5" customHeight="1" x14ac:dyDescent="0.35">
      <c r="A68" s="39"/>
      <c r="B68" s="39"/>
      <c r="C68" s="41"/>
      <c r="D68" s="41"/>
      <c r="E68" s="41"/>
      <c r="F68" s="35"/>
      <c r="G68" s="37"/>
      <c r="H68" s="35" t="str">
        <f t="shared" si="31"/>
        <v/>
      </c>
      <c r="I68" s="35">
        <f t="shared" si="32"/>
        <v>0</v>
      </c>
      <c r="J68" s="35">
        <f t="shared" si="16"/>
        <v>0</v>
      </c>
      <c r="K68" s="35">
        <f t="shared" si="33"/>
        <v>0</v>
      </c>
      <c r="L68" s="35">
        <f t="shared" si="18"/>
        <v>0</v>
      </c>
      <c r="M68" s="35">
        <f t="shared" si="34"/>
        <v>0</v>
      </c>
      <c r="N68" s="35">
        <f t="shared" si="20"/>
        <v>0</v>
      </c>
      <c r="O68" s="35">
        <f t="shared" si="21"/>
        <v>0</v>
      </c>
      <c r="P68" s="35" t="str">
        <f t="shared" si="35"/>
        <v/>
      </c>
      <c r="Q68" s="35">
        <f t="shared" si="36"/>
        <v>0</v>
      </c>
      <c r="R68" s="35">
        <f t="shared" si="24"/>
        <v>0</v>
      </c>
      <c r="S68" s="35">
        <f t="shared" si="37"/>
        <v>0</v>
      </c>
      <c r="T68" s="35">
        <f t="shared" si="26"/>
        <v>0</v>
      </c>
      <c r="U68" s="35">
        <f t="shared" si="38"/>
        <v>0</v>
      </c>
      <c r="V68" s="35">
        <f t="shared" si="28"/>
        <v>0</v>
      </c>
      <c r="W68" s="35">
        <f t="shared" si="29"/>
        <v>0</v>
      </c>
      <c r="X68" s="35" t="str">
        <f t="shared" si="39"/>
        <v/>
      </c>
      <c r="Y68" s="35"/>
      <c r="Z68" s="52" t="str">
        <f t="shared" si="13"/>
        <v/>
      </c>
      <c r="AA68" s="37"/>
      <c r="AB68" s="37"/>
      <c r="AC68" s="37"/>
      <c r="AD68" s="37"/>
      <c r="AE68" s="37"/>
      <c r="AF68" s="37"/>
      <c r="AG68" s="37"/>
      <c r="AH68" s="37"/>
      <c r="AI68" s="37"/>
      <c r="AJ68" s="37"/>
      <c r="AK68" s="37"/>
      <c r="AL68" s="37"/>
      <c r="AM68" s="37"/>
      <c r="AN68" s="37"/>
      <c r="AO68" s="37"/>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37"/>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37"/>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37"/>
      <c r="FM68" s="37"/>
      <c r="FN68" s="37"/>
      <c r="FO68" s="37"/>
      <c r="FP68" s="37"/>
      <c r="FQ68" s="37"/>
      <c r="FR68" s="37"/>
      <c r="FS68" s="37"/>
      <c r="FT68" s="37"/>
    </row>
    <row r="69" spans="1:176" ht="22.5" customHeight="1" x14ac:dyDescent="0.35">
      <c r="A69" s="39"/>
      <c r="B69" s="39"/>
      <c r="C69" s="41"/>
      <c r="D69" s="41"/>
      <c r="E69" s="41"/>
      <c r="F69" s="35"/>
      <c r="G69" s="37"/>
      <c r="H69" s="35" t="str">
        <f t="shared" si="31"/>
        <v/>
      </c>
      <c r="I69" s="35">
        <f t="shared" si="32"/>
        <v>0</v>
      </c>
      <c r="J69" s="35">
        <f t="shared" si="16"/>
        <v>0</v>
      </c>
      <c r="K69" s="35">
        <f t="shared" si="33"/>
        <v>0</v>
      </c>
      <c r="L69" s="35">
        <f t="shared" si="18"/>
        <v>0</v>
      </c>
      <c r="M69" s="35">
        <f t="shared" si="34"/>
        <v>0</v>
      </c>
      <c r="N69" s="35">
        <f t="shared" si="20"/>
        <v>0</v>
      </c>
      <c r="O69" s="35">
        <f t="shared" si="21"/>
        <v>0</v>
      </c>
      <c r="P69" s="35" t="str">
        <f t="shared" si="35"/>
        <v/>
      </c>
      <c r="Q69" s="35">
        <f t="shared" si="36"/>
        <v>0</v>
      </c>
      <c r="R69" s="35">
        <f t="shared" si="24"/>
        <v>0</v>
      </c>
      <c r="S69" s="35">
        <f t="shared" si="37"/>
        <v>0</v>
      </c>
      <c r="T69" s="35">
        <f t="shared" si="26"/>
        <v>0</v>
      </c>
      <c r="U69" s="35">
        <f t="shared" si="38"/>
        <v>0</v>
      </c>
      <c r="V69" s="35">
        <f t="shared" si="28"/>
        <v>0</v>
      </c>
      <c r="W69" s="35">
        <f t="shared" si="29"/>
        <v>0</v>
      </c>
      <c r="X69" s="35" t="str">
        <f>IF(OR(H69="",P69="")=TRUE,"",IF(OR(H69=FALSE,P69=FALSE)=TRUE,"ERROR",ROUND(IF(O69&gt;W69,(O69+0.05)/(W69+0.05),(W69+0.05)/(O69+0.05)),2)))</f>
        <v/>
      </c>
      <c r="Y69" s="35"/>
      <c r="Z69" s="52" t="str">
        <f t="shared" si="13"/>
        <v/>
      </c>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37"/>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7"/>
      <c r="DX69" s="37"/>
      <c r="DY69" s="37"/>
      <c r="DZ69" s="37"/>
      <c r="EA69" s="37"/>
      <c r="EB69" s="37"/>
      <c r="EC69" s="37"/>
      <c r="ED69" s="37"/>
      <c r="EE69" s="37"/>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37"/>
      <c r="FM69" s="37"/>
      <c r="FN69" s="37"/>
      <c r="FO69" s="37"/>
      <c r="FP69" s="37"/>
      <c r="FQ69" s="37"/>
      <c r="FR69" s="37"/>
      <c r="FS69" s="37"/>
      <c r="FT69" s="37"/>
    </row>
    <row r="70" spans="1:176" ht="22.5" customHeight="1" x14ac:dyDescent="0.35">
      <c r="A70" s="39"/>
      <c r="B70" s="39"/>
      <c r="C70" s="41"/>
      <c r="D70" s="41"/>
      <c r="E70" s="41"/>
      <c r="F70" s="35"/>
      <c r="G70" s="37"/>
      <c r="H70" s="35" t="str">
        <f t="shared" si="31"/>
        <v/>
      </c>
      <c r="I70" s="35">
        <f t="shared" si="32"/>
        <v>0</v>
      </c>
      <c r="J70" s="35">
        <f t="shared" si="16"/>
        <v>0</v>
      </c>
      <c r="K70" s="35">
        <f t="shared" si="33"/>
        <v>0</v>
      </c>
      <c r="L70" s="35">
        <f t="shared" si="18"/>
        <v>0</v>
      </c>
      <c r="M70" s="35">
        <f t="shared" si="34"/>
        <v>0</v>
      </c>
      <c r="N70" s="35">
        <f t="shared" si="20"/>
        <v>0</v>
      </c>
      <c r="O70" s="35">
        <f t="shared" si="21"/>
        <v>0</v>
      </c>
      <c r="P70" s="35" t="str">
        <f t="shared" si="35"/>
        <v/>
      </c>
      <c r="Q70" s="35">
        <f t="shared" si="36"/>
        <v>0</v>
      </c>
      <c r="R70" s="35">
        <f t="shared" si="24"/>
        <v>0</v>
      </c>
      <c r="S70" s="35">
        <f t="shared" si="37"/>
        <v>0</v>
      </c>
      <c r="T70" s="35">
        <f t="shared" si="26"/>
        <v>0</v>
      </c>
      <c r="U70" s="35">
        <f t="shared" si="38"/>
        <v>0</v>
      </c>
      <c r="V70" s="35">
        <f t="shared" si="28"/>
        <v>0</v>
      </c>
      <c r="W70" s="35">
        <f t="shared" si="29"/>
        <v>0</v>
      </c>
      <c r="X70" s="35" t="str">
        <f>IF(OR(H70="",P70="")=TRUE,"",IF(OR(H70=FALSE,P70=FALSE)=TRUE,"ERROR",ROUND(IF(O70&gt;W70,(O70+0.05)/(W70+0.05),(W70+0.05)/(O70+0.05)),2)))</f>
        <v/>
      </c>
      <c r="Y70" s="35"/>
      <c r="Z70" s="52" t="str">
        <f>IF(OR(Y70="",Y70="No")=TRUE,IF(X70="","",IF(X70&gt;=3,"Pass","Fail")),"Exempt")</f>
        <v/>
      </c>
      <c r="AA70" s="37"/>
      <c r="AB70" s="37"/>
      <c r="AC70" s="37"/>
      <c r="AD70" s="37"/>
      <c r="AE70" s="37"/>
      <c r="AF70" s="37"/>
      <c r="AG70" s="37"/>
      <c r="AH70" s="37"/>
      <c r="AI70" s="37"/>
      <c r="AJ70" s="37"/>
      <c r="AK70" s="37"/>
      <c r="AL70" s="37"/>
      <c r="AM70" s="37"/>
      <c r="AN70" s="37"/>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37"/>
      <c r="CY70" s="37"/>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7"/>
      <c r="DX70" s="37"/>
      <c r="DY70" s="37"/>
      <c r="DZ70" s="37"/>
      <c r="EA70" s="37"/>
      <c r="EB70" s="37"/>
      <c r="EC70" s="37"/>
      <c r="ED70" s="37"/>
      <c r="EE70" s="37"/>
      <c r="EF70" s="37"/>
      <c r="EG70" s="37"/>
      <c r="EH70" s="37"/>
      <c r="EI70" s="37"/>
      <c r="EJ70" s="37"/>
      <c r="EK70" s="37"/>
      <c r="EL70" s="37"/>
      <c r="EM70" s="37"/>
      <c r="EN70" s="37"/>
      <c r="EO70" s="37"/>
      <c r="EP70" s="37"/>
      <c r="EQ70" s="37"/>
      <c r="ER70" s="37"/>
      <c r="ES70" s="37"/>
      <c r="ET70" s="37"/>
      <c r="EU70" s="37"/>
      <c r="EV70" s="37"/>
      <c r="EW70" s="37"/>
      <c r="EX70" s="37"/>
      <c r="EY70" s="37"/>
      <c r="EZ70" s="37"/>
      <c r="FA70" s="37"/>
      <c r="FB70" s="37"/>
      <c r="FC70" s="37"/>
      <c r="FD70" s="37"/>
      <c r="FE70" s="37"/>
      <c r="FF70" s="37"/>
      <c r="FG70" s="37"/>
      <c r="FH70" s="37"/>
      <c r="FI70" s="37"/>
      <c r="FJ70" s="37"/>
      <c r="FK70" s="37"/>
      <c r="FL70" s="37"/>
      <c r="FM70" s="37"/>
      <c r="FN70" s="37"/>
      <c r="FO70" s="37"/>
      <c r="FP70" s="37"/>
      <c r="FQ70" s="37"/>
      <c r="FR70" s="37"/>
      <c r="FS70" s="37"/>
      <c r="FT70" s="37"/>
    </row>
    <row r="71" spans="1:176" ht="22.5" customHeight="1" x14ac:dyDescent="0.35">
      <c r="A71" s="39"/>
      <c r="B71" s="39"/>
      <c r="C71" s="41"/>
      <c r="D71" s="41"/>
      <c r="E71" s="41"/>
      <c r="F71" s="35"/>
      <c r="G71" s="37"/>
      <c r="H71" s="35" t="str">
        <f t="shared" si="31"/>
        <v/>
      </c>
      <c r="I71" s="35">
        <f t="shared" si="32"/>
        <v>0</v>
      </c>
      <c r="J71" s="35">
        <f t="shared" si="16"/>
        <v>0</v>
      </c>
      <c r="K71" s="35">
        <f t="shared" si="33"/>
        <v>0</v>
      </c>
      <c r="L71" s="35">
        <f t="shared" si="18"/>
        <v>0</v>
      </c>
      <c r="M71" s="35">
        <f t="shared" si="34"/>
        <v>0</v>
      </c>
      <c r="N71" s="35">
        <f t="shared" si="20"/>
        <v>0</v>
      </c>
      <c r="O71" s="35">
        <f>(0.2126*J71)+(0.7152*L71)+(0.0722*N71)</f>
        <v>0</v>
      </c>
      <c r="P71" s="35" t="str">
        <f t="shared" si="35"/>
        <v/>
      </c>
      <c r="Q71" s="35">
        <f t="shared" si="36"/>
        <v>0</v>
      </c>
      <c r="R71" s="35">
        <f t="shared" si="24"/>
        <v>0</v>
      </c>
      <c r="S71" s="35">
        <f t="shared" si="37"/>
        <v>0</v>
      </c>
      <c r="T71" s="35">
        <f t="shared" si="26"/>
        <v>0</v>
      </c>
      <c r="U71" s="35">
        <f t="shared" si="38"/>
        <v>0</v>
      </c>
      <c r="V71" s="35">
        <f t="shared" si="28"/>
        <v>0</v>
      </c>
      <c r="W71" s="35">
        <f>(0.2126*R71)+(0.7152*T71)+(0.0722*V71)</f>
        <v>0</v>
      </c>
      <c r="X71" s="35" t="str">
        <f>IF(OR(H71="",P71="")=TRUE,"",IF(OR(H71=FALSE,P71=FALSE)=TRUE,"ERROR",ROUND(IF(O71&gt;W71,(O71+0.05)/(W71+0.05),(W71+0.05)/(O71+0.05)),2)))</f>
        <v/>
      </c>
      <c r="Y71" s="35"/>
      <c r="Z71" s="52" t="str">
        <f>IF(OR(Y71="",Y71="No")=TRUE,IF(X71="","",IF(X71&gt;=3,"Pass","Fail")),"Exempt")</f>
        <v/>
      </c>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37"/>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row>
    <row r="72" spans="1:176" ht="22.5" customHeight="1" x14ac:dyDescent="0.35">
      <c r="A72" s="39"/>
      <c r="B72" s="39"/>
      <c r="C72" s="41"/>
      <c r="D72" s="41"/>
      <c r="E72" s="41"/>
      <c r="F72" s="35"/>
      <c r="G72" s="37"/>
      <c r="H72" s="35" t="str">
        <f t="shared" si="31"/>
        <v/>
      </c>
      <c r="I72" s="35">
        <f t="shared" si="32"/>
        <v>0</v>
      </c>
      <c r="J72" s="35">
        <f t="shared" si="16"/>
        <v>0</v>
      </c>
      <c r="K72" s="35">
        <f t="shared" si="33"/>
        <v>0</v>
      </c>
      <c r="L72" s="35">
        <f t="shared" si="18"/>
        <v>0</v>
      </c>
      <c r="M72" s="35">
        <f t="shared" si="34"/>
        <v>0</v>
      </c>
      <c r="N72" s="35">
        <f t="shared" si="20"/>
        <v>0</v>
      </c>
      <c r="O72" s="35">
        <f>(0.2126*J72)+(0.7152*L72)+(0.0722*N72)</f>
        <v>0</v>
      </c>
      <c r="P72" s="35" t="str">
        <f t="shared" si="35"/>
        <v/>
      </c>
      <c r="Q72" s="35">
        <f t="shared" si="36"/>
        <v>0</v>
      </c>
      <c r="R72" s="35">
        <f t="shared" si="24"/>
        <v>0</v>
      </c>
      <c r="S72" s="35">
        <f t="shared" si="37"/>
        <v>0</v>
      </c>
      <c r="T72" s="35">
        <f t="shared" si="26"/>
        <v>0</v>
      </c>
      <c r="U72" s="35">
        <f t="shared" si="38"/>
        <v>0</v>
      </c>
      <c r="V72" s="35">
        <f t="shared" si="28"/>
        <v>0</v>
      </c>
      <c r="W72" s="35">
        <f>(0.2126*R72)+(0.7152*T72)+(0.0722*V72)</f>
        <v>0</v>
      </c>
      <c r="X72" s="35" t="str">
        <f>IF(OR(H72="",P72="")=TRUE,"",IF(OR(H72=FALSE,P72=FALSE)=TRUE,"ERROR",ROUND(IF(O72&gt;W72,(O72+0.05)/(W72+0.05),(W72+0.05)/(O72+0.05)),2)))</f>
        <v/>
      </c>
      <c r="Y72" s="35"/>
      <c r="Z72" s="52" t="str">
        <f>IF(OR(Y72="",Y72="No")=TRUE,IF(X72="","",IF(X72&gt;=3,"Pass","Fail")),"Exempt")</f>
        <v/>
      </c>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c r="BZ72" s="42"/>
      <c r="CA72" s="42"/>
      <c r="CB72" s="42"/>
      <c r="CC72" s="42"/>
      <c r="CD72" s="42"/>
      <c r="CE72" s="42"/>
      <c r="CF72" s="42"/>
      <c r="CG72" s="42"/>
      <c r="CH72" s="42"/>
      <c r="CI72" s="42"/>
      <c r="CJ72" s="42"/>
      <c r="CK72" s="42"/>
      <c r="CL72" s="42"/>
      <c r="CM72" s="42"/>
      <c r="CN72" s="42"/>
      <c r="CO72" s="42"/>
      <c r="CP72" s="42"/>
      <c r="CQ72" s="42"/>
      <c r="CR72" s="42"/>
      <c r="CS72" s="42"/>
      <c r="CT72" s="42"/>
      <c r="CU72" s="42"/>
      <c r="CV72" s="42"/>
      <c r="CW72" s="42"/>
      <c r="CX72" s="42"/>
      <c r="CY72" s="42"/>
      <c r="CZ72" s="42"/>
      <c r="DA72" s="42"/>
      <c r="DB72" s="42"/>
      <c r="DC72" s="42"/>
      <c r="DD72" s="42"/>
      <c r="DE72" s="42"/>
      <c r="DF72" s="42"/>
      <c r="DG72" s="42"/>
      <c r="DH72" s="42"/>
      <c r="DI72" s="42"/>
      <c r="DJ72" s="42"/>
      <c r="DK72" s="42"/>
      <c r="DL72" s="42"/>
      <c r="DM72" s="42"/>
      <c r="DN72" s="42"/>
      <c r="DO72" s="42"/>
      <c r="DP72" s="42"/>
      <c r="DQ72" s="42"/>
      <c r="DR72" s="42"/>
      <c r="DS72" s="42"/>
      <c r="DT72" s="42"/>
      <c r="DU72" s="42"/>
      <c r="DV72" s="42"/>
      <c r="DW72" s="42"/>
      <c r="DX72" s="42"/>
      <c r="DY72" s="42"/>
      <c r="DZ72" s="42"/>
      <c r="EA72" s="42"/>
      <c r="EB72" s="42"/>
      <c r="EC72" s="42"/>
      <c r="ED72" s="42"/>
      <c r="EE72" s="42"/>
      <c r="EF72" s="42"/>
      <c r="EG72" s="42"/>
      <c r="EH72" s="42"/>
      <c r="EI72" s="42"/>
      <c r="EJ72" s="42"/>
      <c r="EK72" s="42"/>
      <c r="EL72" s="42"/>
      <c r="EM72" s="42"/>
      <c r="EN72" s="42"/>
      <c r="EO72" s="42"/>
      <c r="EP72" s="42"/>
      <c r="EQ72" s="42"/>
      <c r="ER72" s="42"/>
      <c r="ES72" s="42"/>
      <c r="ET72" s="42"/>
      <c r="EU72" s="42"/>
      <c r="EV72" s="42"/>
      <c r="EW72" s="42"/>
      <c r="EX72" s="42"/>
      <c r="EY72" s="42"/>
      <c r="EZ72" s="42"/>
      <c r="FA72" s="42"/>
      <c r="FB72" s="42"/>
      <c r="FC72" s="42"/>
      <c r="FD72" s="42"/>
      <c r="FE72" s="42"/>
      <c r="FF72" s="42"/>
      <c r="FG72" s="42"/>
      <c r="FH72" s="42"/>
      <c r="FI72" s="42"/>
      <c r="FJ72" s="42"/>
      <c r="FK72" s="42"/>
      <c r="FL72" s="42"/>
      <c r="FM72" s="42"/>
      <c r="FN72" s="42"/>
      <c r="FO72" s="42"/>
      <c r="FP72" s="42"/>
      <c r="FQ72" s="42"/>
      <c r="FR72" s="42"/>
      <c r="FS72" s="42"/>
      <c r="FT72" s="42"/>
    </row>
    <row r="73" spans="1:176" x14ac:dyDescent="0.35">
      <c r="H73" s="160"/>
      <c r="I73" s="160"/>
      <c r="J73" s="160"/>
      <c r="K73" s="160"/>
      <c r="L73" s="160"/>
      <c r="M73" s="160"/>
      <c r="N73" s="160"/>
      <c r="O73" s="160"/>
      <c r="P73" s="160"/>
      <c r="Q73" s="160"/>
      <c r="R73" s="160"/>
      <c r="S73" s="160"/>
      <c r="T73" s="160"/>
      <c r="U73" s="160"/>
      <c r="V73" s="160"/>
      <c r="W73" s="161"/>
      <c r="X73" s="36"/>
      <c r="Y73" s="36"/>
    </row>
    <row r="74" spans="1:176" s="49" customFormat="1" ht="18" customHeight="1" x14ac:dyDescent="0.35">
      <c r="A74" s="44" t="s">
        <v>276</v>
      </c>
      <c r="B74" s="45"/>
      <c r="C74" s="45"/>
      <c r="D74" s="45"/>
      <c r="E74" s="45"/>
      <c r="F74" s="46"/>
      <c r="G74" s="46"/>
      <c r="H74" s="46"/>
      <c r="I74" s="46"/>
      <c r="J74" s="46"/>
      <c r="K74" s="46"/>
      <c r="L74" s="46"/>
      <c r="M74" s="46"/>
      <c r="N74" s="46"/>
      <c r="O74" s="46"/>
      <c r="P74" s="46"/>
      <c r="Q74" s="46"/>
      <c r="R74" s="46"/>
      <c r="S74" s="46"/>
      <c r="T74" s="46"/>
      <c r="U74" s="46"/>
      <c r="V74" s="46"/>
      <c r="W74" s="46"/>
      <c r="X74" s="46"/>
      <c r="Y74" s="46"/>
      <c r="Z74" s="162"/>
      <c r="AA74" s="43"/>
      <c r="AB74" s="43"/>
      <c r="AC74" s="48"/>
      <c r="AD74" s="48"/>
      <c r="AZ74" s="43"/>
      <c r="BA74" s="43"/>
      <c r="BB74" s="43"/>
      <c r="BC74" s="43"/>
      <c r="BD74" s="43"/>
      <c r="BE74" s="43"/>
      <c r="BF74" s="43"/>
      <c r="BG74" s="43"/>
      <c r="BH74" s="43"/>
      <c r="BI74" s="43"/>
      <c r="BJ74" s="43"/>
      <c r="BK74" s="43"/>
      <c r="BL74" s="43"/>
      <c r="BM74" s="43"/>
      <c r="BN74" s="43"/>
      <c r="BO74" s="43"/>
      <c r="BP74" s="43"/>
      <c r="BQ74" s="43"/>
      <c r="BR74" s="43"/>
      <c r="BS74" s="43"/>
      <c r="BT74" s="43"/>
      <c r="BU74" s="43"/>
      <c r="BV74" s="43"/>
      <c r="BW74" s="43"/>
      <c r="BX74" s="43"/>
    </row>
    <row r="75" spans="1:176" ht="18" customHeight="1" x14ac:dyDescent="0.35">
      <c r="A75" s="188" t="s">
        <v>974</v>
      </c>
      <c r="H75" s="36"/>
      <c r="I75" s="36"/>
      <c r="J75" s="36"/>
      <c r="K75" s="36"/>
      <c r="L75" s="36"/>
      <c r="M75" s="36"/>
      <c r="N75" s="36"/>
      <c r="O75" s="36"/>
      <c r="P75" s="36"/>
      <c r="Q75" s="36"/>
      <c r="R75" s="36"/>
      <c r="S75" s="36"/>
      <c r="T75" s="36"/>
      <c r="U75" s="36"/>
      <c r="V75" s="36"/>
      <c r="W75" s="36"/>
      <c r="X75" s="36"/>
      <c r="Y75" s="36"/>
    </row>
    <row r="76" spans="1:176" x14ac:dyDescent="0.35">
      <c r="H76" s="36"/>
      <c r="I76" s="36"/>
      <c r="J76" s="36"/>
      <c r="K76" s="36"/>
      <c r="L76" s="36"/>
      <c r="M76" s="36"/>
      <c r="N76" s="36"/>
      <c r="O76" s="36"/>
      <c r="P76" s="36"/>
      <c r="Q76" s="36"/>
      <c r="R76" s="36"/>
      <c r="S76" s="36"/>
      <c r="T76" s="36"/>
      <c r="U76" s="36"/>
      <c r="V76" s="36"/>
      <c r="W76" s="36"/>
      <c r="X76" s="36"/>
      <c r="Y76" s="36"/>
    </row>
    <row r="77" spans="1:176" x14ac:dyDescent="0.35">
      <c r="H77" s="36"/>
      <c r="I77" s="36"/>
      <c r="J77" s="36"/>
      <c r="K77" s="36"/>
      <c r="L77" s="36"/>
      <c r="M77" s="36"/>
      <c r="N77" s="36"/>
      <c r="O77" s="36"/>
      <c r="P77" s="36"/>
      <c r="Q77" s="36"/>
      <c r="R77" s="36"/>
      <c r="S77" s="36"/>
      <c r="T77" s="36"/>
      <c r="U77" s="36"/>
      <c r="V77" s="36"/>
      <c r="W77" s="36"/>
      <c r="X77" s="36"/>
      <c r="Y77" s="36"/>
    </row>
    <row r="78" spans="1:176" x14ac:dyDescent="0.35">
      <c r="H78" s="36"/>
      <c r="I78" s="36"/>
      <c r="J78" s="36"/>
      <c r="K78" s="36"/>
      <c r="L78" s="36"/>
      <c r="M78" s="36"/>
      <c r="N78" s="36"/>
      <c r="O78" s="36"/>
      <c r="P78" s="36"/>
      <c r="Q78" s="36"/>
      <c r="R78" s="36"/>
      <c r="S78" s="36"/>
      <c r="T78" s="36"/>
      <c r="U78" s="36"/>
      <c r="V78" s="36"/>
      <c r="W78" s="36"/>
      <c r="X78" s="36"/>
      <c r="Y78" s="36"/>
    </row>
    <row r="79" spans="1:176" x14ac:dyDescent="0.35">
      <c r="H79" s="36"/>
      <c r="I79" s="36"/>
      <c r="J79" s="36"/>
      <c r="K79" s="36"/>
      <c r="L79" s="36"/>
      <c r="M79" s="36"/>
      <c r="N79" s="36"/>
      <c r="O79" s="36"/>
      <c r="P79" s="36"/>
      <c r="Q79" s="36"/>
      <c r="R79" s="36"/>
      <c r="S79" s="36"/>
      <c r="T79" s="36"/>
      <c r="U79" s="36"/>
      <c r="V79" s="36"/>
      <c r="W79" s="36"/>
      <c r="X79" s="36"/>
      <c r="Y79" s="36"/>
    </row>
    <row r="80" spans="1:176" x14ac:dyDescent="0.35">
      <c r="H80" s="36"/>
      <c r="I80" s="36"/>
      <c r="J80" s="36"/>
      <c r="K80" s="36"/>
      <c r="L80" s="36"/>
      <c r="M80" s="36"/>
      <c r="N80" s="36"/>
      <c r="O80" s="36"/>
      <c r="P80" s="36"/>
      <c r="Q80" s="36"/>
      <c r="R80" s="36"/>
      <c r="S80" s="36"/>
      <c r="T80" s="36"/>
      <c r="U80" s="36"/>
      <c r="V80" s="36"/>
      <c r="W80" s="36"/>
      <c r="X80" s="36"/>
      <c r="Y80" s="36"/>
    </row>
    <row r="92" spans="1:30" x14ac:dyDescent="0.35">
      <c r="A92" s="8"/>
      <c r="B92" s="8"/>
      <c r="C92" s="50"/>
      <c r="D92" s="50"/>
      <c r="E92" s="50"/>
      <c r="AA92" s="48"/>
      <c r="AB92" s="48"/>
      <c r="AC92" s="48"/>
      <c r="AD92" s="48"/>
    </row>
    <row r="93" spans="1:30" x14ac:dyDescent="0.35">
      <c r="A93" s="8"/>
      <c r="B93" s="8"/>
      <c r="C93" s="50"/>
      <c r="D93" s="50"/>
      <c r="E93" s="50"/>
      <c r="AA93" s="48"/>
      <c r="AB93" s="48"/>
      <c r="AC93" s="48"/>
      <c r="AD93" s="48"/>
    </row>
    <row r="94" spans="1:30" x14ac:dyDescent="0.35">
      <c r="A94" s="8"/>
      <c r="B94" s="8"/>
      <c r="C94" s="50"/>
      <c r="D94" s="50"/>
      <c r="E94" s="50"/>
    </row>
    <row r="95" spans="1:30" x14ac:dyDescent="0.35">
      <c r="A95" s="8"/>
      <c r="B95" s="8"/>
      <c r="C95" s="50"/>
      <c r="D95" s="50"/>
      <c r="E95" s="50"/>
    </row>
    <row r="96" spans="1:30" x14ac:dyDescent="0.35">
      <c r="A96" s="8"/>
      <c r="B96" s="8"/>
      <c r="C96" s="50"/>
      <c r="D96" s="50"/>
      <c r="E96" s="50"/>
    </row>
    <row r="97" spans="1:51" x14ac:dyDescent="0.35">
      <c r="A97" s="8"/>
      <c r="B97" s="8"/>
      <c r="C97" s="50"/>
      <c r="D97" s="50"/>
      <c r="E97" s="50"/>
    </row>
    <row r="98" spans="1:51" x14ac:dyDescent="0.35">
      <c r="A98" s="8"/>
      <c r="B98" s="8"/>
      <c r="C98" s="50"/>
      <c r="D98" s="50"/>
      <c r="E98" s="50"/>
    </row>
    <row r="99" spans="1:51" x14ac:dyDescent="0.35">
      <c r="A99" s="8"/>
      <c r="B99" s="8"/>
      <c r="C99" s="50"/>
      <c r="D99" s="50"/>
      <c r="E99" s="50"/>
    </row>
    <row r="100" spans="1:51" s="43" customFormat="1" x14ac:dyDescent="0.35">
      <c r="A100" s="8"/>
      <c r="B100" s="8"/>
      <c r="C100" s="50"/>
      <c r="D100" s="50"/>
      <c r="E100" s="50"/>
      <c r="Z100" s="53"/>
      <c r="AE100" s="33"/>
      <c r="AF100" s="33"/>
      <c r="AG100" s="33"/>
      <c r="AH100" s="33"/>
      <c r="AI100" s="33"/>
      <c r="AJ100" s="33"/>
      <c r="AK100" s="33"/>
      <c r="AL100" s="33"/>
      <c r="AM100" s="33"/>
      <c r="AN100" s="33"/>
      <c r="AO100" s="33"/>
      <c r="AP100" s="33"/>
      <c r="AQ100" s="33"/>
      <c r="AR100" s="33"/>
      <c r="AS100" s="33"/>
      <c r="AT100" s="33"/>
      <c r="AU100" s="33"/>
      <c r="AV100" s="33"/>
      <c r="AW100" s="33"/>
      <c r="AX100" s="33"/>
      <c r="AY100" s="33"/>
    </row>
    <row r="101" spans="1:51" s="43" customFormat="1" x14ac:dyDescent="0.35">
      <c r="A101" s="8"/>
      <c r="B101" s="8"/>
      <c r="C101" s="50"/>
      <c r="D101" s="50"/>
      <c r="E101" s="50"/>
      <c r="Z101" s="53"/>
      <c r="AE101" s="33"/>
      <c r="AF101" s="33"/>
      <c r="AG101" s="33"/>
      <c r="AH101" s="33"/>
      <c r="AI101" s="33"/>
      <c r="AJ101" s="33"/>
      <c r="AK101" s="33"/>
      <c r="AL101" s="33"/>
      <c r="AM101" s="33"/>
      <c r="AN101" s="33"/>
      <c r="AO101" s="33"/>
      <c r="AP101" s="33"/>
      <c r="AQ101" s="33"/>
      <c r="AR101" s="33"/>
      <c r="AS101" s="33"/>
      <c r="AT101" s="33"/>
      <c r="AU101" s="33"/>
      <c r="AV101" s="33"/>
      <c r="AW101" s="33"/>
      <c r="AX101" s="33"/>
      <c r="AY101" s="33"/>
    </row>
    <row r="102" spans="1:51" s="43" customFormat="1" x14ac:dyDescent="0.35">
      <c r="A102" s="8"/>
      <c r="B102" s="8"/>
      <c r="C102" s="50"/>
      <c r="D102" s="50"/>
      <c r="E102" s="50"/>
      <c r="Z102" s="53"/>
      <c r="AE102" s="33"/>
      <c r="AF102" s="33"/>
      <c r="AG102" s="33"/>
      <c r="AH102" s="33"/>
      <c r="AI102" s="33"/>
      <c r="AJ102" s="33"/>
      <c r="AK102" s="33"/>
      <c r="AL102" s="33"/>
      <c r="AM102" s="33"/>
      <c r="AN102" s="33"/>
      <c r="AO102" s="33"/>
      <c r="AP102" s="33"/>
      <c r="AQ102" s="33"/>
      <c r="AR102" s="33"/>
      <c r="AS102" s="33"/>
      <c r="AT102" s="33"/>
      <c r="AU102" s="33"/>
      <c r="AV102" s="33"/>
      <c r="AW102" s="33"/>
      <c r="AX102" s="33"/>
      <c r="AY102" s="33"/>
    </row>
  </sheetData>
  <sheetProtection insertRows="0" deleteColumns="0" deleteRows="0"/>
  <mergeCells count="1">
    <mergeCell ref="A1:G2"/>
  </mergeCells>
  <conditionalFormatting sqref="A5:FT1000">
    <cfRule type="cellIs" dxfId="2" priority="1" stopIfTrue="1" operator="equal">
      <formula>"Exempt"</formula>
    </cfRule>
    <cfRule type="cellIs" dxfId="1" priority="2" stopIfTrue="1" operator="between">
      <formula>"Fail"</formula>
      <formula>"Fail AAA"</formula>
    </cfRule>
    <cfRule type="cellIs" dxfId="0" priority="3" stopIfTrue="1" operator="between">
      <formula>"Pass"</formula>
      <formula>"Pass AAA"</formula>
    </cfRule>
  </conditionalFormatting>
  <pageMargins left="0.75" right="0.75" top="1" bottom="1" header="0.5" footer="0.5"/>
  <pageSetup paperSize="9" orientation="portrait" r:id="rId1"/>
  <headerFooter alignWithMargins="0"/>
  <ignoredErrors>
    <ignoredError sqref="X8:X72" unlockedFormula="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3168B198-02D1-4813-818D-099B8F8452D9}">
          <x14:formula1>
            <xm:f>Comboboxes!$E$1:$E$4</xm:f>
          </x14:formula1>
          <xm:sqref>AA5:FT72</xm:sqref>
        </x14:dataValidation>
        <x14:dataValidation type="list" allowBlank="1" showInputMessage="1" showErrorMessage="1" xr:uid="{BF56BD94-6580-4D8D-89E1-5A722EE0100A}">
          <x14:formula1>
            <xm:f>Comboboxes!$D$1:$D$4</xm:f>
          </x14:formula1>
          <xm:sqref>Y5:Y72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74940-6D9A-4828-ACA8-DBD15F036AF7}">
  <sheetPr codeName="Sheet8"/>
  <dimension ref="A1:B73"/>
  <sheetViews>
    <sheetView topLeftCell="A66" workbookViewId="0">
      <selection activeCell="A74" sqref="A74"/>
    </sheetView>
  </sheetViews>
  <sheetFormatPr defaultColWidth="9.19921875" defaultRowHeight="12.75" x14ac:dyDescent="0.35"/>
  <cols>
    <col min="1" max="1" width="9.19921875" style="143"/>
    <col min="2" max="2" width="103.265625" style="111" customWidth="1"/>
    <col min="3" max="16384" width="9.19921875" style="65"/>
  </cols>
  <sheetData>
    <row r="1" spans="1:2" s="108" customFormat="1" ht="13.15" x14ac:dyDescent="0.35">
      <c r="A1" s="142" t="s">
        <v>376</v>
      </c>
      <c r="B1" s="109" t="s">
        <v>377</v>
      </c>
    </row>
    <row r="2" spans="1:2" ht="127.5" x14ac:dyDescent="0.35">
      <c r="A2" s="143">
        <v>3.2</v>
      </c>
      <c r="B2" s="110" t="s">
        <v>378</v>
      </c>
    </row>
    <row r="3" spans="1:2" ht="76.5" x14ac:dyDescent="0.35">
      <c r="A3" s="143">
        <v>3.3</v>
      </c>
      <c r="B3" s="110" t="s">
        <v>379</v>
      </c>
    </row>
    <row r="4" spans="1:2" ht="385.15" x14ac:dyDescent="0.35">
      <c r="A4" s="143">
        <v>3.4</v>
      </c>
      <c r="B4" s="110" t="s">
        <v>386</v>
      </c>
    </row>
    <row r="5" spans="1:2" ht="102.75" x14ac:dyDescent="0.35">
      <c r="A5" s="143">
        <v>3.5</v>
      </c>
      <c r="B5" s="110" t="s">
        <v>388</v>
      </c>
    </row>
    <row r="6" spans="1:2" ht="371.65" x14ac:dyDescent="0.35">
      <c r="A6" s="143">
        <v>3.6</v>
      </c>
      <c r="B6" s="110" t="s">
        <v>740</v>
      </c>
    </row>
    <row r="7" spans="1:2" ht="192.75" x14ac:dyDescent="0.35">
      <c r="A7" s="143">
        <v>3.7</v>
      </c>
      <c r="B7" s="110" t="s">
        <v>741</v>
      </c>
    </row>
    <row r="8" spans="1:2" ht="38.65" x14ac:dyDescent="0.35">
      <c r="A8" s="145" t="s">
        <v>778</v>
      </c>
      <c r="B8" s="110" t="s">
        <v>810</v>
      </c>
    </row>
    <row r="9" spans="1:2" ht="64.150000000000006" x14ac:dyDescent="0.35">
      <c r="A9" s="144" t="s">
        <v>779</v>
      </c>
      <c r="B9" s="110" t="s">
        <v>808</v>
      </c>
    </row>
    <row r="10" spans="1:2" ht="102.4" x14ac:dyDescent="0.35">
      <c r="A10" s="144" t="s">
        <v>779</v>
      </c>
      <c r="B10" s="110" t="s">
        <v>811</v>
      </c>
    </row>
    <row r="11" spans="1:2" ht="51.4" x14ac:dyDescent="0.35">
      <c r="A11" s="144" t="s">
        <v>779</v>
      </c>
      <c r="B11" s="110" t="s">
        <v>813</v>
      </c>
    </row>
    <row r="12" spans="1:2" ht="51.4" x14ac:dyDescent="0.35">
      <c r="A12" s="144" t="s">
        <v>779</v>
      </c>
      <c r="B12" s="110" t="s">
        <v>809</v>
      </c>
    </row>
    <row r="13" spans="1:2" ht="76.900000000000006" x14ac:dyDescent="0.35">
      <c r="A13" s="144" t="s">
        <v>779</v>
      </c>
      <c r="B13" s="110" t="s">
        <v>812</v>
      </c>
    </row>
    <row r="14" spans="1:2" ht="25.9" x14ac:dyDescent="0.35">
      <c r="A14" s="143" t="s">
        <v>814</v>
      </c>
      <c r="B14" s="110" t="s">
        <v>976</v>
      </c>
    </row>
    <row r="15" spans="1:2" ht="89.65" x14ac:dyDescent="0.35">
      <c r="A15" s="144" t="s">
        <v>815</v>
      </c>
      <c r="B15" s="110" t="s">
        <v>982</v>
      </c>
    </row>
    <row r="16" spans="1:2" ht="25.9" x14ac:dyDescent="0.35">
      <c r="A16" s="144" t="s">
        <v>815</v>
      </c>
      <c r="B16" s="110" t="s">
        <v>983</v>
      </c>
    </row>
    <row r="17" spans="1:2" ht="25.9" x14ac:dyDescent="0.35">
      <c r="A17" s="144" t="s">
        <v>815</v>
      </c>
      <c r="B17" s="110" t="s">
        <v>984</v>
      </c>
    </row>
    <row r="18" spans="1:2" ht="102.4" x14ac:dyDescent="0.35">
      <c r="A18" s="144" t="s">
        <v>815</v>
      </c>
      <c r="B18" s="110" t="s">
        <v>985</v>
      </c>
    </row>
    <row r="19" spans="1:2" ht="127.9" x14ac:dyDescent="0.35">
      <c r="A19" s="144" t="s">
        <v>815</v>
      </c>
      <c r="B19" s="110" t="s">
        <v>986</v>
      </c>
    </row>
    <row r="20" spans="1:2" ht="25.9" x14ac:dyDescent="0.35">
      <c r="A20" s="144" t="s">
        <v>815</v>
      </c>
      <c r="B20" s="110" t="s">
        <v>987</v>
      </c>
    </row>
    <row r="21" spans="1:2" ht="64.150000000000006" x14ac:dyDescent="0.35">
      <c r="A21" s="144" t="s">
        <v>815</v>
      </c>
      <c r="B21" s="110" t="s">
        <v>988</v>
      </c>
    </row>
    <row r="22" spans="1:2" ht="25.9" x14ac:dyDescent="0.35">
      <c r="A22" s="144" t="s">
        <v>815</v>
      </c>
      <c r="B22" s="110" t="s">
        <v>989</v>
      </c>
    </row>
    <row r="23" spans="1:2" ht="38.65" x14ac:dyDescent="0.35">
      <c r="A23" s="145" t="s">
        <v>991</v>
      </c>
      <c r="B23" s="110" t="s">
        <v>993</v>
      </c>
    </row>
    <row r="24" spans="1:2" ht="64.150000000000006" x14ac:dyDescent="0.35">
      <c r="A24" s="144" t="s">
        <v>992</v>
      </c>
      <c r="B24" s="110" t="s">
        <v>994</v>
      </c>
    </row>
    <row r="25" spans="1:2" ht="51.4" x14ac:dyDescent="0.35">
      <c r="A25" s="144" t="s">
        <v>992</v>
      </c>
      <c r="B25" s="110" t="s">
        <v>995</v>
      </c>
    </row>
    <row r="26" spans="1:2" ht="51.4" x14ac:dyDescent="0.35">
      <c r="A26" s="144" t="s">
        <v>992</v>
      </c>
      <c r="B26" s="110" t="s">
        <v>996</v>
      </c>
    </row>
    <row r="27" spans="1:2" ht="25.9" x14ac:dyDescent="0.35">
      <c r="A27" s="145" t="s">
        <v>997</v>
      </c>
      <c r="B27" s="110" t="s">
        <v>1003</v>
      </c>
    </row>
    <row r="28" spans="1:2" ht="76.900000000000006" x14ac:dyDescent="0.35">
      <c r="A28" s="144" t="s">
        <v>998</v>
      </c>
      <c r="B28" s="110" t="s">
        <v>1008</v>
      </c>
    </row>
    <row r="29" spans="1:2" ht="64.150000000000006" x14ac:dyDescent="0.35">
      <c r="A29" s="144" t="s">
        <v>998</v>
      </c>
      <c r="B29" s="110" t="s">
        <v>1009</v>
      </c>
    </row>
    <row r="30" spans="1:2" ht="51.4" x14ac:dyDescent="0.35">
      <c r="A30" s="144" t="s">
        <v>998</v>
      </c>
      <c r="B30" s="110" t="s">
        <v>1010</v>
      </c>
    </row>
    <row r="31" spans="1:2" ht="25.9" x14ac:dyDescent="0.35">
      <c r="A31" s="144" t="s">
        <v>998</v>
      </c>
      <c r="B31" s="110" t="s">
        <v>1011</v>
      </c>
    </row>
    <row r="32" spans="1:2" ht="38.65" x14ac:dyDescent="0.35">
      <c r="A32" s="145" t="s">
        <v>1028</v>
      </c>
      <c r="B32" s="110" t="s">
        <v>1030</v>
      </c>
    </row>
    <row r="33" spans="1:2" ht="140.65" x14ac:dyDescent="0.35">
      <c r="A33" s="144" t="s">
        <v>1029</v>
      </c>
      <c r="B33" s="110" t="s">
        <v>1031</v>
      </c>
    </row>
    <row r="34" spans="1:2" ht="242.65" x14ac:dyDescent="0.35">
      <c r="A34" s="144" t="s">
        <v>1029</v>
      </c>
      <c r="B34" s="110" t="s">
        <v>1032</v>
      </c>
    </row>
    <row r="35" spans="1:2" ht="25.9" x14ac:dyDescent="0.35">
      <c r="A35" s="144" t="s">
        <v>1029</v>
      </c>
      <c r="B35" s="110" t="s">
        <v>1033</v>
      </c>
    </row>
    <row r="36" spans="1:2" ht="25.9" x14ac:dyDescent="0.35">
      <c r="A36" s="144" t="s">
        <v>1029</v>
      </c>
      <c r="B36" s="110" t="s">
        <v>1034</v>
      </c>
    </row>
    <row r="37" spans="1:2" ht="38.65" x14ac:dyDescent="0.35">
      <c r="A37" s="144" t="s">
        <v>1029</v>
      </c>
      <c r="B37" s="110" t="s">
        <v>1035</v>
      </c>
    </row>
    <row r="38" spans="1:2" ht="51.4" x14ac:dyDescent="0.35">
      <c r="A38" s="145" t="s">
        <v>1036</v>
      </c>
      <c r="B38" s="110" t="s">
        <v>1039</v>
      </c>
    </row>
    <row r="39" spans="1:2" ht="51.4" x14ac:dyDescent="0.35">
      <c r="A39" s="144" t="s">
        <v>1037</v>
      </c>
      <c r="B39" s="110" t="s">
        <v>1038</v>
      </c>
    </row>
    <row r="40" spans="1:2" ht="38.65" x14ac:dyDescent="0.35">
      <c r="A40" s="144" t="s">
        <v>1037</v>
      </c>
      <c r="B40" s="110" t="s">
        <v>1040</v>
      </c>
    </row>
    <row r="41" spans="1:2" ht="25.9" x14ac:dyDescent="0.35">
      <c r="A41" s="144" t="s">
        <v>1043</v>
      </c>
      <c r="B41" s="110" t="s">
        <v>1044</v>
      </c>
    </row>
    <row r="42" spans="1:2" ht="64.150000000000006" x14ac:dyDescent="0.35">
      <c r="A42" s="144" t="s">
        <v>1045</v>
      </c>
      <c r="B42" s="110" t="s">
        <v>1046</v>
      </c>
    </row>
    <row r="43" spans="1:2" ht="25.9" x14ac:dyDescent="0.35">
      <c r="A43" s="144" t="s">
        <v>1057</v>
      </c>
      <c r="B43" s="110" t="s">
        <v>1059</v>
      </c>
    </row>
    <row r="44" spans="1:2" ht="115.15" x14ac:dyDescent="0.35">
      <c r="A44" s="144" t="s">
        <v>1058</v>
      </c>
      <c r="B44" s="110" t="s">
        <v>1060</v>
      </c>
    </row>
    <row r="45" spans="1:2" ht="64.150000000000006" x14ac:dyDescent="0.35">
      <c r="A45" s="144" t="s">
        <v>1058</v>
      </c>
      <c r="B45" s="110" t="s">
        <v>1061</v>
      </c>
    </row>
    <row r="46" spans="1:2" ht="38.65" x14ac:dyDescent="0.35">
      <c r="A46" s="144" t="s">
        <v>1058</v>
      </c>
      <c r="B46" s="110" t="s">
        <v>1062</v>
      </c>
    </row>
    <row r="47" spans="1:2" ht="76.900000000000006" x14ac:dyDescent="0.35">
      <c r="A47" s="144" t="s">
        <v>1066</v>
      </c>
      <c r="B47" s="110" t="s">
        <v>1070</v>
      </c>
    </row>
    <row r="48" spans="1:2" ht="89.65" x14ac:dyDescent="0.35">
      <c r="A48" s="144" t="s">
        <v>1067</v>
      </c>
      <c r="B48" s="110" t="s">
        <v>1071</v>
      </c>
    </row>
    <row r="49" spans="1:2" ht="38.65" x14ac:dyDescent="0.35">
      <c r="A49" s="144" t="s">
        <v>1067</v>
      </c>
      <c r="B49" s="110" t="s">
        <v>1072</v>
      </c>
    </row>
    <row r="50" spans="1:2" ht="25.9" x14ac:dyDescent="0.35">
      <c r="A50" s="144" t="s">
        <v>1067</v>
      </c>
      <c r="B50" s="110" t="s">
        <v>1073</v>
      </c>
    </row>
    <row r="51" spans="1:2" ht="89.65" x14ac:dyDescent="0.35">
      <c r="A51" s="144" t="s">
        <v>1074</v>
      </c>
      <c r="B51" s="110" t="s">
        <v>1084</v>
      </c>
    </row>
    <row r="52" spans="1:2" ht="38.65" x14ac:dyDescent="0.35">
      <c r="A52" s="144" t="s">
        <v>1081</v>
      </c>
      <c r="B52" s="110" t="s">
        <v>1083</v>
      </c>
    </row>
    <row r="53" spans="1:2" ht="25.9" x14ac:dyDescent="0.35">
      <c r="A53" s="144" t="s">
        <v>1081</v>
      </c>
      <c r="B53" s="110" t="s">
        <v>1082</v>
      </c>
    </row>
    <row r="54" spans="1:2" ht="64.150000000000006" x14ac:dyDescent="0.35">
      <c r="A54" s="145" t="s">
        <v>1100</v>
      </c>
      <c r="B54" s="110" t="s">
        <v>1102</v>
      </c>
    </row>
    <row r="55" spans="1:2" ht="38.65" x14ac:dyDescent="0.35">
      <c r="A55" s="144" t="s">
        <v>1101</v>
      </c>
      <c r="B55" s="110" t="s">
        <v>1103</v>
      </c>
    </row>
    <row r="56" spans="1:2" ht="25.9" x14ac:dyDescent="0.35">
      <c r="A56" s="144" t="s">
        <v>1101</v>
      </c>
      <c r="B56" s="110" t="s">
        <v>1104</v>
      </c>
    </row>
    <row r="57" spans="1:2" ht="38.65" x14ac:dyDescent="0.35">
      <c r="A57" s="144" t="s">
        <v>1101</v>
      </c>
      <c r="B57" s="110" t="s">
        <v>1105</v>
      </c>
    </row>
    <row r="58" spans="1:2" ht="25.9" x14ac:dyDescent="0.35">
      <c r="A58" s="145" t="s">
        <v>1106</v>
      </c>
      <c r="B58" s="110" t="s">
        <v>1107</v>
      </c>
    </row>
    <row r="59" spans="1:2" ht="25.9" x14ac:dyDescent="0.35">
      <c r="A59" s="145" t="s">
        <v>1122</v>
      </c>
      <c r="B59" s="110" t="s">
        <v>1123</v>
      </c>
    </row>
    <row r="60" spans="1:2" ht="38.65" x14ac:dyDescent="0.35">
      <c r="A60" s="144" t="s">
        <v>1124</v>
      </c>
      <c r="B60" s="110" t="s">
        <v>1126</v>
      </c>
    </row>
    <row r="61" spans="1:2" ht="25.9" x14ac:dyDescent="0.35">
      <c r="A61" s="144" t="s">
        <v>1124</v>
      </c>
      <c r="B61" s="110" t="s">
        <v>1125</v>
      </c>
    </row>
    <row r="62" spans="1:2" ht="25.9" x14ac:dyDescent="0.35">
      <c r="A62" s="145" t="s">
        <v>1149</v>
      </c>
      <c r="B62" s="110" t="s">
        <v>1151</v>
      </c>
    </row>
    <row r="63" spans="1:2" ht="166.15" x14ac:dyDescent="0.35">
      <c r="A63" s="144" t="s">
        <v>1150</v>
      </c>
      <c r="B63" s="110" t="s">
        <v>1154</v>
      </c>
    </row>
    <row r="64" spans="1:2" ht="38.65" x14ac:dyDescent="0.35">
      <c r="A64" s="144" t="s">
        <v>1150</v>
      </c>
      <c r="B64" s="110" t="s">
        <v>1153</v>
      </c>
    </row>
    <row r="65" spans="1:2" ht="38.65" x14ac:dyDescent="0.35">
      <c r="A65" s="144" t="s">
        <v>1150</v>
      </c>
      <c r="B65" s="110" t="s">
        <v>1152</v>
      </c>
    </row>
    <row r="66" spans="1:2" ht="64.150000000000006" x14ac:dyDescent="0.35">
      <c r="A66" s="145" t="s">
        <v>1155</v>
      </c>
      <c r="B66" s="110" t="s">
        <v>1156</v>
      </c>
    </row>
    <row r="67" spans="1:2" ht="76.900000000000006" x14ac:dyDescent="0.35">
      <c r="A67" s="145" t="s">
        <v>1157</v>
      </c>
      <c r="B67" s="110" t="s">
        <v>1206</v>
      </c>
    </row>
    <row r="68" spans="1:2" ht="76.900000000000006" x14ac:dyDescent="0.35">
      <c r="A68" s="144" t="s">
        <v>1202</v>
      </c>
      <c r="B68" s="110" t="s">
        <v>1203</v>
      </c>
    </row>
    <row r="69" spans="1:2" ht="25.9" x14ac:dyDescent="0.35">
      <c r="A69" s="144" t="s">
        <v>1202</v>
      </c>
      <c r="B69" s="110" t="s">
        <v>1204</v>
      </c>
    </row>
    <row r="70" spans="1:2" ht="38.65" x14ac:dyDescent="0.35">
      <c r="A70" s="144" t="s">
        <v>1202</v>
      </c>
      <c r="B70" s="110" t="s">
        <v>1205</v>
      </c>
    </row>
    <row r="71" spans="1:2" ht="38.65" x14ac:dyDescent="0.35">
      <c r="A71" s="145" t="s">
        <v>1207</v>
      </c>
      <c r="B71" s="110" t="s">
        <v>1208</v>
      </c>
    </row>
    <row r="72" spans="1:2" ht="25.9" x14ac:dyDescent="0.35">
      <c r="A72" s="145" t="s">
        <v>1209</v>
      </c>
      <c r="B72" s="110" t="s">
        <v>1211</v>
      </c>
    </row>
    <row r="73" spans="1:2" ht="38.65" x14ac:dyDescent="0.35">
      <c r="A73" s="144" t="s">
        <v>1212</v>
      </c>
      <c r="B73" s="110" t="s">
        <v>1213</v>
      </c>
    </row>
  </sheetData>
  <phoneticPr fontId="3"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Cover</vt:lpstr>
      <vt:lpstr>Introduction</vt:lpstr>
      <vt:lpstr>Screenshots</vt:lpstr>
      <vt:lpstr>Statistics</vt:lpstr>
      <vt:lpstr>Conformance Statement</vt:lpstr>
      <vt:lpstr>Success Criteria</vt:lpstr>
      <vt:lpstr>Colour Contrast Analysis</vt:lpstr>
      <vt:lpstr>Non-text Contrast</vt:lpstr>
      <vt:lpstr>Changelog</vt:lpstr>
      <vt:lpstr>Default Comments</vt:lpstr>
      <vt:lpstr>Comboboxes</vt:lpstr>
      <vt:lpstr>Data Table</vt:lpstr>
      <vt:lpstr>Assess_type</vt:lpstr>
      <vt:lpstr>Level</vt:lpstr>
      <vt:lpstr>Level_AAA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c</dc:creator>
  <cp:lastModifiedBy>Lindsay Mitchell</cp:lastModifiedBy>
  <cp:lastPrinted>2023-07-04T17:29:44Z</cp:lastPrinted>
  <dcterms:created xsi:type="dcterms:W3CDTF">2009-09-03T19:04:21Z</dcterms:created>
  <dcterms:modified xsi:type="dcterms:W3CDTF">2024-06-20T12:01:07Z</dcterms:modified>
</cp:coreProperties>
</file>